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drawings/drawing2.xml" ContentType="application/vnd.openxmlformats-officedocument.drawing+xml"/>
  <Override PartName="/xl/ink/ink4.xml" ContentType="application/inkml+xml"/>
  <Override PartName="/xl/ink/ink5.xml" ContentType="application/inkml+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undp-my.sharepoint.com/personal/lachin_artykova_undp_org/Documents/Desktop/Annual Work Plan/Annual WP- 2021/Final version sent to Natia/version with amendments/"/>
    </mc:Choice>
  </mc:AlternateContent>
  <xr:revisionPtr revIDLastSave="572" documentId="13_ncr:1_{6B8EBF73-0310-A043-B5A6-4A9399BEB272}" xr6:coauthVersionLast="47" xr6:coauthVersionMax="47" xr10:uidLastSave="{236EB7EC-7E8C-42FC-8090-5436D4D4E80E}"/>
  <bookViews>
    <workbookView xWindow="-120" yWindow="-120" windowWidth="15600" windowHeight="11160" firstSheet="3" activeTab="8" xr2:uid="{00000000-000D-0000-FFFF-FFFF00000000}"/>
  </bookViews>
  <sheets>
    <sheet name="NHRAP Eng" sheetId="6" r:id="rId1"/>
    <sheet name="IR. 1.2-1.3" sheetId="7" r:id="rId2"/>
    <sheet name="IR.1.4" sheetId="8" r:id="rId3"/>
    <sheet name="I.R 2.1-2.2" sheetId="9" r:id="rId4"/>
    <sheet name="I.R 3.1" sheetId="11" r:id="rId5"/>
    <sheet name="I.R 3.2 " sheetId="12" r:id="rId6"/>
    <sheet name="I.R 3.3" sheetId="13" r:id="rId7"/>
    <sheet name="I.R.3.4" sheetId="18" r:id="rId8"/>
    <sheet name="SAVING" sheetId="16" r:id="rId9"/>
  </sheets>
  <externalReferences>
    <externalReference r:id="rId10"/>
  </externalReferences>
  <definedNames>
    <definedName name="PIU_cost">[1]Sheet1!$M$196:$M$206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G2" i="18"/>
  <c r="F3" i="9"/>
  <c r="G3" i="9" s="1"/>
  <c r="F2" i="16"/>
  <c r="G2" i="8"/>
  <c r="F3" i="8"/>
  <c r="G4" i="7"/>
  <c r="G4" i="12"/>
  <c r="R44" i="6"/>
  <c r="R10" i="6" l="1"/>
  <c r="R18" i="6"/>
  <c r="R9" i="6"/>
  <c r="R17" i="6"/>
  <c r="R19" i="6"/>
  <c r="R15" i="6"/>
  <c r="R14" i="6"/>
  <c r="R11" i="6"/>
  <c r="R20" i="6" l="1"/>
  <c r="B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lartykova17@gmail.com</author>
  </authors>
  <commentList>
    <comment ref="Q24" authorId="0" shapeId="0" xr:uid="{A825EC81-B669-B940-98B5-712EFB3F3EA3}">
      <text>
        <r>
          <rPr>
            <b/>
            <sz val="10"/>
            <color rgb="FF000000"/>
            <rFont val="Tahoma"/>
            <family val="2"/>
          </rPr>
          <t>lartykova17@gmail.com:</t>
        </r>
        <r>
          <rPr>
            <sz val="10"/>
            <color rgb="FF000000"/>
            <rFont val="Tahoma"/>
            <family val="2"/>
          </rPr>
          <t xml:space="preserve">
</t>
        </r>
      </text>
    </comment>
    <comment ref="R24" authorId="0" shapeId="0" xr:uid="{79782A47-44FA-AD4A-B1CE-D34C4697AEBE}">
      <text>
        <r>
          <rPr>
            <b/>
            <sz val="10"/>
            <color rgb="FF000000"/>
            <rFont val="Tahoma"/>
            <family val="2"/>
          </rPr>
          <t>lartykova17@gmail.com:</t>
        </r>
        <r>
          <rPr>
            <sz val="10"/>
            <color rgb="FF000000"/>
            <rFont val="Tahoma"/>
            <family val="2"/>
          </rPr>
          <t xml:space="preserve">
</t>
        </r>
      </text>
    </comment>
  </commentList>
</comments>
</file>

<file path=xl/sharedStrings.xml><?xml version="1.0" encoding="utf-8"?>
<sst xmlns="http://schemas.openxmlformats.org/spreadsheetml/2006/main" count="173" uniqueCount="126">
  <si>
    <r>
      <t>Period:</t>
    </r>
    <r>
      <rPr>
        <sz val="12"/>
        <color theme="1"/>
        <rFont val="Arial"/>
        <family val="2"/>
        <charset val="204"/>
      </rPr>
      <t xml:space="preserve"> </t>
    </r>
  </si>
  <si>
    <t>Source:</t>
  </si>
  <si>
    <t>71400-Service contracts</t>
  </si>
  <si>
    <t>71600-Travel</t>
  </si>
  <si>
    <t>EXPECTED INTERIM RESULTS</t>
  </si>
  <si>
    <t>PLANNED ACTIVITIES</t>
  </si>
  <si>
    <t>TIMEFRAME</t>
  </si>
  <si>
    <t>PLANNED BUDGET</t>
  </si>
  <si>
    <t>January</t>
  </si>
  <si>
    <t>February</t>
  </si>
  <si>
    <t>March</t>
  </si>
  <si>
    <t>April</t>
  </si>
  <si>
    <t>May</t>
  </si>
  <si>
    <t>June</t>
  </si>
  <si>
    <t>July</t>
  </si>
  <si>
    <t>August</t>
  </si>
  <si>
    <t>September</t>
  </si>
  <si>
    <t>October</t>
  </si>
  <si>
    <t>November</t>
  </si>
  <si>
    <t>December</t>
  </si>
  <si>
    <t>RESPONSIBLE PARTIES</t>
  </si>
  <si>
    <t>Budget Code</t>
  </si>
  <si>
    <t>Project Team</t>
  </si>
  <si>
    <t>Office rental, other expenses</t>
  </si>
  <si>
    <t>71300-Local Consultants</t>
  </si>
  <si>
    <t>72600-Grants</t>
  </si>
  <si>
    <t>72100-Contractual Services-Companies</t>
  </si>
  <si>
    <t>Project Management</t>
  </si>
  <si>
    <t>75100-Facilities &amp; Administration (GMS)</t>
  </si>
  <si>
    <t>71200-International Consultant</t>
  </si>
  <si>
    <t xml:space="preserve">Total </t>
  </si>
  <si>
    <t>75700-Learning Cost</t>
  </si>
  <si>
    <t>74200-Audio, Visual, Translation</t>
  </si>
  <si>
    <t>73100 - Office rental cost</t>
  </si>
  <si>
    <t>74500-Miscellaneous Expenses</t>
  </si>
  <si>
    <t>72400-Connectivity</t>
  </si>
  <si>
    <t>Total Expected Expenses</t>
  </si>
  <si>
    <t>73100-Office rental cost</t>
  </si>
  <si>
    <t>Budget 2021:</t>
  </si>
  <si>
    <t>UNDP component Annual Work Plan</t>
  </si>
  <si>
    <t xml:space="preserve"> JP Outcome 1:</t>
  </si>
  <si>
    <t>"Assistance in the realization of the National Action Plan of Turkmenistan in the field of human rights for 2021-2025"</t>
  </si>
  <si>
    <t>01-JAN-2021 - 31-DEC-2023</t>
  </si>
  <si>
    <t>Amount
Budgeted in 2021</t>
  </si>
  <si>
    <r>
      <t xml:space="preserve">JP Outcome: </t>
    </r>
    <r>
      <rPr>
        <sz val="12"/>
        <color theme="1"/>
        <rFont val="Arial"/>
        <family val="2"/>
      </rPr>
      <t>Of the framework program for cooperation in the field of sustainable development between Turkmenistan and the United Nations for 2021-2025. “By 2025, the population of Turkmenistan has access to a more efficient, innovative and transparent public administration system based on the rule of law, respect for human rights, gender equality and labor rights, and quality data”</t>
    </r>
  </si>
  <si>
    <t>Government of Turkmenistan</t>
  </si>
  <si>
    <t>Conducting a two-day workshop on international standards for the measurement and implementation of human rights indicators.</t>
  </si>
  <si>
    <t>Total Funds budgeted for 2021</t>
  </si>
  <si>
    <t>5,000.00                                      2,267.00                                      2,457.00.                                     574.00</t>
  </si>
  <si>
    <t xml:space="preserve">Development of a reporting form for monitoring the implementation of the NHRAP (2021-2025). </t>
  </si>
  <si>
    <t>Result 1: Assistance in the implementation and monitoring of the implementation of the activities of the National Action Plan for Human Rights for 2021-2025 (NHRAP) .</t>
  </si>
  <si>
    <t xml:space="preserve">Result 3: Promotion of human rights education at various levels of educational institutions and professional training courses. </t>
  </si>
  <si>
    <t>Result 2: International experience studied and potential increased of the Interagency Commission for the preparation of national periodic reports to the UN human rights treaty bodies.</t>
  </si>
  <si>
    <t xml:space="preserve">Conduct mid-term review of the implementation of UPR recommendations (2018).                                                                                                                                                                                                          Conducting a two-day workshop with members of the Working Group. </t>
  </si>
  <si>
    <t>7,500 .00                                                                           2,217.00                                            2,332.00                                       574.00</t>
  </si>
  <si>
    <t>Conducting a simulation workshop to prepare for the Dialogue with the UN Treaty Bodies (according to the schedule).</t>
  </si>
  <si>
    <r>
      <rPr>
        <b/>
        <sz val="12"/>
        <color theme="1"/>
        <rFont val="Calibri"/>
        <family val="2"/>
        <scheme val="minor"/>
      </rPr>
      <t>IR: 1.3.</t>
    </r>
    <r>
      <rPr>
        <sz val="12"/>
        <color theme="1"/>
        <rFont val="Calibri"/>
        <family val="2"/>
        <scheme val="minor"/>
      </rPr>
      <t xml:space="preserve"> Analysis of the mid-term review of the implementation of UPR recommendations (2018) completed.</t>
    </r>
  </si>
  <si>
    <r>
      <rPr>
        <b/>
        <sz val="12"/>
        <color theme="1"/>
        <rFont val="Calibri"/>
        <family val="2"/>
        <scheme val="minor"/>
      </rPr>
      <t>IR: 1.2.</t>
    </r>
    <r>
      <rPr>
        <sz val="12"/>
        <color theme="1"/>
        <rFont val="Calibri"/>
        <family val="2"/>
        <scheme val="minor"/>
      </rPr>
      <t xml:space="preserve"> A reporting form on the implementation of the NHRAP has been adopted and is used by national authorities.</t>
    </r>
  </si>
  <si>
    <r>
      <rPr>
        <b/>
        <sz val="12"/>
        <color theme="1"/>
        <rFont val="Calibri"/>
        <family val="2"/>
        <scheme val="minor"/>
      </rPr>
      <t xml:space="preserve">IR: 1.1. </t>
    </r>
    <r>
      <rPr>
        <sz val="12"/>
        <color theme="1"/>
        <rFont val="Calibri"/>
        <family val="2"/>
        <scheme val="minor"/>
      </rPr>
      <t>25% of NHRAP activities completed
Assistance in the implementation and monitoring of the implementation of activities of the National Action Plan for Human Rights 2021-2025 (NHRAP)</t>
    </r>
  </si>
  <si>
    <r>
      <t xml:space="preserve">IR: 2.1. </t>
    </r>
    <r>
      <rPr>
        <sz val="12"/>
        <color theme="1"/>
        <rFont val="Calibri"/>
        <family val="2"/>
        <scheme val="minor"/>
      </rPr>
      <t>10 representatives of the Turkmen delegation prepared to participate in the Dialogue with the UN Treaty Bodies</t>
    </r>
  </si>
  <si>
    <t xml:space="preserve">Participation in international conferences to study the regional experience of national human rights institutions on human rights. 
(2 members of the Working Group of the Interagency Commission). </t>
  </si>
  <si>
    <t xml:space="preserve">Conducting a review of educational programs in order to prepare recommendations for the integration of educational materials on human rights at the Faculty of International Law of the Institute of International Relations of MFA of Turkmenistan. 
- Two-day seminar for educators on the study of international experience. </t>
  </si>
  <si>
    <t>846.00                                                              1,200.00</t>
  </si>
  <si>
    <r>
      <t xml:space="preserve">IR: 3.1. </t>
    </r>
    <r>
      <rPr>
        <sz val="12"/>
        <color theme="1"/>
        <rFont val="Calibri"/>
        <family val="2"/>
        <scheme val="minor"/>
      </rPr>
      <t>500 copies of developed and disseminated information and educational materials on human rights, including the NHRAP (2021-2025).</t>
    </r>
  </si>
  <si>
    <r>
      <rPr>
        <b/>
        <sz val="12"/>
        <color theme="1"/>
        <rFont val="Calibri"/>
        <family val="2"/>
        <scheme val="minor"/>
      </rPr>
      <t>IR: 3.2.</t>
    </r>
    <r>
      <rPr>
        <sz val="12"/>
        <color theme="1"/>
        <rFont val="Calibri"/>
        <family val="2"/>
        <scheme val="minor"/>
      </rPr>
      <t xml:space="preserve"> 100 civil servants, law enforcement officers, judges, lawyers who took part in information events dedicated to human rights and the implementation of Turkmenistan's international obligations in the field of human rights.</t>
    </r>
  </si>
  <si>
    <t xml:space="preserve">Project staff salary: Project Manager (50%), 
</t>
  </si>
  <si>
    <t>Connectivity Charges (phones, email) 6 months</t>
  </si>
  <si>
    <t xml:space="preserve">UN-Turkmenistan Joint Programme </t>
  </si>
  <si>
    <t>Amount
Budget 2021 per code</t>
  </si>
  <si>
    <t>Funds avaiblable from 1st transh 2021</t>
  </si>
  <si>
    <t xml:space="preserve">                                                                                                                                                                                                                                                                                                                                                                                                                 3,500.00                                                          2,267.00                                                                933.00                                                                        912.00
</t>
  </si>
  <si>
    <t>71600-Travel                                   75700-Learning Cost</t>
  </si>
  <si>
    <t>$27174.79 (Gov.TKM - 95,11.77 TMT)+$7000 (UNDPs)</t>
  </si>
  <si>
    <r>
      <rPr>
        <sz val="12"/>
        <rFont val="Calibri (Body)"/>
      </rPr>
      <t>GMS: (Max. 7%)-</t>
    </r>
    <r>
      <rPr>
        <sz val="12"/>
        <rFont val="Calibri"/>
        <family val="2"/>
        <scheme val="minor"/>
      </rPr>
      <t xml:space="preserve">
</t>
    </r>
  </si>
  <si>
    <r>
      <rPr>
        <u/>
        <sz val="12"/>
        <rFont val="Calibri"/>
        <family val="2"/>
        <scheme val="minor"/>
      </rPr>
      <t xml:space="preserve"> DPC: </t>
    </r>
    <r>
      <rPr>
        <sz val="12"/>
        <rFont val="Calibri"/>
        <family val="2"/>
        <scheme val="minor"/>
      </rPr>
      <t>General operating and other direct costs</t>
    </r>
    <r>
      <rPr>
        <u/>
        <sz val="12"/>
        <rFont val="Calibri"/>
        <family val="2"/>
        <scheme val="minor"/>
      </rPr>
      <t xml:space="preserve">
</t>
    </r>
    <r>
      <rPr>
        <sz val="12"/>
        <rFont val="Calibri"/>
        <family val="2"/>
        <scheme val="minor"/>
      </rPr>
      <t xml:space="preserve">
</t>
    </r>
  </si>
  <si>
    <t xml:space="preserve"> 74200-Printing</t>
  </si>
  <si>
    <t xml:space="preserve">71200-International Consultant                    71600-Travel                                      75700-Learning Cost                        74200 -Audio, Visual, Translation                                                       </t>
  </si>
  <si>
    <t xml:space="preserve">7,650.00                      2,167.00.                       1,866.00                          442.00                                                                           </t>
  </si>
  <si>
    <t>Conducting presentations of the  NHRAP 2021-2025 for the law enforcement officials, judges, lawyers. Three seminars will be held at the human rights resource centers in the velayats. Total: 3 workshops.  2 national Experts will conduct sessions.</t>
  </si>
  <si>
    <t>1,410.00                                                              3,600.00</t>
  </si>
  <si>
    <t>Conducting information sessions for the government officials and representatives of local authorities on the rights of persons with disabilities. Three seminars will be held at the human rights resource centers in the velayats. 2 national Experts will conduct workshops.</t>
  </si>
  <si>
    <t>Government of Turkmenistan-SDG fund</t>
  </si>
  <si>
    <t>Funds form the 2nd transh  available</t>
  </si>
  <si>
    <r>
      <t xml:space="preserve">Publishing and distribution of NHRAP 2021-2025  </t>
    </r>
    <r>
      <rPr>
        <b/>
        <sz val="12"/>
        <color theme="4"/>
        <rFont val="Calibri"/>
        <family val="2"/>
        <charset val="204"/>
        <scheme val="minor"/>
      </rPr>
      <t>(completed)</t>
    </r>
  </si>
  <si>
    <t>Actual Spending</t>
  </si>
  <si>
    <t>Saving</t>
  </si>
  <si>
    <t>4, 887</t>
  </si>
  <si>
    <t>71200-International Consultant                                      71600-Travel                                   75700-Learning Cost                     74200-Audio, Visual, Translation</t>
  </si>
  <si>
    <t>71200-International Consultant                              71600-Travel                                    75700-Learning Cost                          74200-Audio, Visual, Translation</t>
  </si>
  <si>
    <t>71200-International Consultant                            71600-Travel                                    75700-Learning Cost                       74200-Audio, Visual, Translation</t>
  </si>
  <si>
    <r>
      <t xml:space="preserve">Presentation of the NHRAP (2021-2025) - </t>
    </r>
    <r>
      <rPr>
        <sz val="11"/>
        <color theme="4"/>
        <rFont val="Arial"/>
        <family val="2"/>
      </rPr>
      <t xml:space="preserve">completed </t>
    </r>
    <r>
      <rPr>
        <sz val="11"/>
        <color theme="1"/>
        <rFont val="Arial"/>
        <family val="2"/>
      </rPr>
      <t>online</t>
    </r>
  </si>
  <si>
    <t>Ac</t>
  </si>
  <si>
    <t>David Johnson</t>
  </si>
  <si>
    <t>Nato Alhazishvilli</t>
  </si>
  <si>
    <t>SAVING</t>
  </si>
  <si>
    <t>NOTES</t>
  </si>
  <si>
    <t xml:space="preserve">EXPECTED </t>
  </si>
  <si>
    <t>EXPECTED COST</t>
  </si>
  <si>
    <t>0,00</t>
  </si>
  <si>
    <t>320 copies (96 pages)</t>
  </si>
  <si>
    <t>to be allocated to next year trip</t>
  </si>
  <si>
    <r>
      <t xml:space="preserve">Conducting presentations of the  NHRAP 2021-2025 for the law enforcement officials, judges, lawyers. Three seminars will be held at the human rights resource centers in the velayats. Total: 3 workshops.  2 national Experts will conduct sessions. </t>
    </r>
    <r>
      <rPr>
        <b/>
        <sz val="12"/>
        <color theme="9"/>
        <rFont val="Calibri"/>
        <family val="2"/>
        <charset val="204"/>
        <scheme val="minor"/>
      </rPr>
      <t>(completed)</t>
    </r>
  </si>
  <si>
    <t>JULY 23-29</t>
  </si>
  <si>
    <t>to be allocated to activity 3.2 (3)</t>
  </si>
  <si>
    <t>OCTOBER 7-8, 2021</t>
  </si>
  <si>
    <t>ACTUAL COST</t>
  </si>
  <si>
    <t>OCTOBER 27-28, 2021</t>
  </si>
  <si>
    <t>ACTUAL  COST</t>
  </si>
  <si>
    <t>4500                                                                       1954                  194</t>
  </si>
  <si>
    <t>6155            1864             574            1840             200</t>
  </si>
  <si>
    <t xml:space="preserve">SAVING </t>
  </si>
  <si>
    <t xml:space="preserve">RESULT 1 </t>
  </si>
  <si>
    <t>TOTAL</t>
  </si>
  <si>
    <t>RESULT 2</t>
  </si>
  <si>
    <r>
      <t xml:space="preserve">Conducting a simulation workshop to prepare for the Dialogue with the UN Treaty Bodies (according to the schedule). </t>
    </r>
    <r>
      <rPr>
        <b/>
        <sz val="12"/>
        <color theme="1"/>
        <rFont val="Calibri"/>
        <family val="2"/>
        <charset val="204"/>
        <scheme val="minor"/>
      </rPr>
      <t xml:space="preserve">INSTEAD </t>
    </r>
    <r>
      <rPr>
        <sz val="12"/>
        <color theme="1"/>
        <rFont val="Calibri"/>
        <family val="2"/>
        <scheme val="minor"/>
      </rPr>
      <t xml:space="preserve">- </t>
    </r>
    <r>
      <rPr>
        <b/>
        <sz val="12"/>
        <color theme="1"/>
        <rFont val="Calibri"/>
        <family val="2"/>
        <charset val="204"/>
        <scheme val="minor"/>
      </rPr>
      <t>Analysis on Compliance of National Legislation with the Provisions of the International Covenant on Civil and Political Rights (ICCPR) and deliver a two-day workshop</t>
    </r>
  </si>
  <si>
    <t>November 16-17</t>
  </si>
  <si>
    <t>RESULT 3</t>
  </si>
  <si>
    <t>NOVEMBER 29-30</t>
  </si>
  <si>
    <t xml:space="preserve">SPENT </t>
  </si>
  <si>
    <t>SPENT</t>
  </si>
  <si>
    <t>2046             2403            1900</t>
  </si>
  <si>
    <t>1900 taken for I.R.3.3</t>
  </si>
  <si>
    <t>Peter Liskola</t>
  </si>
  <si>
    <t>Publishing and distribution of 
NHRAP 2021-2025 - amount 500.</t>
  </si>
  <si>
    <t>4571              315</t>
  </si>
  <si>
    <t>84% Dileverable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</si>
</sst>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409]#,##0"/>
    <numFmt numFmtId="166" formatCode="[$$-409]#,##0.00"/>
    <numFmt numFmtId="167" formatCode="&quot;$&quot;#,##0.00"/>
  </numFmts>
  <fonts count="5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6"/>
      <color theme="1"/>
      <name val="Arial"/>
      <family val="2"/>
      <charset val="204"/>
    </font>
    <font>
      <sz val="12"/>
      <color theme="1"/>
      <name val="Arial"/>
      <family val="2"/>
      <charset val="204"/>
    </font>
    <font>
      <sz val="10"/>
      <color theme="1"/>
      <name val="Arial"/>
      <family val="2"/>
      <charset val="204"/>
    </font>
    <font>
      <b/>
      <sz val="12"/>
      <color theme="1"/>
      <name val="Arial"/>
      <family val="2"/>
      <charset val="204"/>
    </font>
    <font>
      <b/>
      <sz val="14"/>
      <color theme="1"/>
      <name val="Arial"/>
      <family val="2"/>
      <charset val="204"/>
    </font>
    <font>
      <b/>
      <i/>
      <sz val="12"/>
      <color theme="1"/>
      <name val="Arial"/>
      <family val="2"/>
      <charset val="204"/>
    </font>
    <font>
      <i/>
      <sz val="12"/>
      <color theme="1"/>
      <name val="Arial"/>
      <family val="2"/>
      <charset val="204"/>
    </font>
    <font>
      <b/>
      <sz val="11"/>
      <color theme="1"/>
      <name val="Arial"/>
      <family val="2"/>
      <charset val="204"/>
    </font>
    <font>
      <sz val="11"/>
      <color theme="1"/>
      <name val="Calibri"/>
      <family val="2"/>
      <scheme val="minor"/>
    </font>
    <font>
      <sz val="12"/>
      <color theme="1"/>
      <name val="Calibri"/>
      <family val="2"/>
      <scheme val="minor"/>
    </font>
    <font>
      <sz val="12"/>
      <name val="Calibri"/>
      <family val="2"/>
      <scheme val="minor"/>
    </font>
    <font>
      <b/>
      <sz val="16"/>
      <color theme="1"/>
      <name val="Calibri"/>
      <family val="2"/>
      <charset val="204"/>
      <scheme val="minor"/>
    </font>
    <font>
      <sz val="11"/>
      <color theme="1"/>
      <name val="Arial"/>
      <family val="2"/>
      <charset val="204"/>
    </font>
    <font>
      <sz val="14"/>
      <color theme="1"/>
      <name val="Arial"/>
      <family val="2"/>
      <charset val="204"/>
    </font>
    <font>
      <sz val="11"/>
      <color rgb="FFFF0000"/>
      <name val="Calibri"/>
      <family val="2"/>
      <scheme val="minor"/>
    </font>
    <font>
      <b/>
      <sz val="12"/>
      <name val="Calibri"/>
      <family val="2"/>
      <scheme val="minor"/>
    </font>
    <font>
      <b/>
      <sz val="12"/>
      <color theme="1"/>
      <name val="Calibri"/>
      <family val="2"/>
      <scheme val="minor"/>
    </font>
    <font>
      <sz val="11"/>
      <name val="Calibri"/>
      <family val="2"/>
      <scheme val="minor"/>
    </font>
    <font>
      <sz val="14"/>
      <color theme="1"/>
      <name val="Calibri"/>
      <family val="2"/>
      <scheme val="minor"/>
    </font>
    <font>
      <u/>
      <sz val="12"/>
      <name val="Calibri"/>
      <family val="2"/>
      <scheme val="minor"/>
    </font>
    <font>
      <sz val="14"/>
      <name val="Calibri"/>
      <family val="2"/>
      <scheme val="minor"/>
    </font>
    <font>
      <sz val="16"/>
      <color theme="1"/>
      <name val="Calibri"/>
      <family val="2"/>
      <scheme val="minor"/>
    </font>
    <font>
      <sz val="12"/>
      <name val="Arial"/>
      <family val="2"/>
      <charset val="204"/>
    </font>
    <font>
      <b/>
      <sz val="12"/>
      <name val="Arial"/>
      <family val="2"/>
      <charset val="204"/>
    </font>
    <font>
      <b/>
      <sz val="14"/>
      <name val="Arial"/>
      <family val="2"/>
      <charset val="204"/>
    </font>
    <font>
      <b/>
      <sz val="14"/>
      <color theme="1"/>
      <name val="Calibri"/>
      <family val="2"/>
      <scheme val="minor"/>
    </font>
    <font>
      <b/>
      <u/>
      <sz val="16"/>
      <name val="Arial"/>
      <family val="2"/>
      <charset val="204"/>
    </font>
    <font>
      <i/>
      <sz val="11"/>
      <color theme="1"/>
      <name val="Calibri"/>
      <family val="2"/>
      <scheme val="minor"/>
    </font>
    <font>
      <b/>
      <sz val="17"/>
      <color theme="1"/>
      <name val="Arial"/>
      <family val="2"/>
    </font>
    <font>
      <sz val="17"/>
      <color theme="1"/>
      <name val="Calibri"/>
      <family val="2"/>
      <scheme val="minor"/>
    </font>
    <font>
      <sz val="11"/>
      <color theme="1"/>
      <name val="Arial"/>
      <family val="2"/>
    </font>
    <font>
      <b/>
      <sz val="11"/>
      <color theme="1"/>
      <name val="Arial"/>
      <family val="2"/>
    </font>
    <font>
      <sz val="12"/>
      <color theme="1"/>
      <name val="Arial"/>
      <family val="2"/>
    </font>
    <font>
      <sz val="10"/>
      <color rgb="FF000000"/>
      <name val="Tahoma"/>
      <family val="2"/>
    </font>
    <font>
      <b/>
      <sz val="10"/>
      <color rgb="FF000000"/>
      <name val="Tahoma"/>
      <family val="2"/>
    </font>
    <font>
      <b/>
      <sz val="14"/>
      <color theme="1"/>
      <name val="Arial"/>
      <family val="2"/>
    </font>
    <font>
      <sz val="12"/>
      <color rgb="FFFF0000"/>
      <name val="Calibri"/>
      <family val="2"/>
      <scheme val="minor"/>
    </font>
    <font>
      <sz val="12"/>
      <name val="Calibri (Body)"/>
    </font>
    <font>
      <sz val="11"/>
      <color theme="4"/>
      <name val="Arial"/>
      <family val="2"/>
    </font>
    <font>
      <sz val="12"/>
      <color theme="4"/>
      <name val="Calibri"/>
      <family val="2"/>
      <scheme val="minor"/>
    </font>
    <font>
      <b/>
      <sz val="12"/>
      <color theme="4"/>
      <name val="Calibri"/>
      <family val="2"/>
      <charset val="204"/>
      <scheme val="minor"/>
    </font>
    <font>
      <b/>
      <sz val="11"/>
      <color theme="1"/>
      <name val="Calibri"/>
      <family val="2"/>
      <charset val="204"/>
      <scheme val="minor"/>
    </font>
    <font>
      <b/>
      <sz val="11"/>
      <color rgb="FFFF0000"/>
      <name val="Calibri"/>
      <family val="2"/>
      <charset val="204"/>
      <scheme val="minor"/>
    </font>
    <font>
      <b/>
      <sz val="14"/>
      <color rgb="FFFF0000"/>
      <name val="Calibri"/>
      <family val="2"/>
      <charset val="204"/>
      <scheme val="minor"/>
    </font>
    <font>
      <b/>
      <sz val="14"/>
      <color theme="9" tint="-0.249977111117893"/>
      <name val="Calibri"/>
      <family val="2"/>
      <charset val="204"/>
      <scheme val="minor"/>
    </font>
    <font>
      <b/>
      <sz val="12"/>
      <color theme="9"/>
      <name val="Calibri"/>
      <family val="2"/>
      <charset val="204"/>
      <scheme val="minor"/>
    </font>
    <font>
      <b/>
      <sz val="14"/>
      <color theme="9"/>
      <name val="Calibri"/>
      <family val="2"/>
      <charset val="204"/>
      <scheme val="minor"/>
    </font>
    <font>
      <b/>
      <sz val="12"/>
      <color theme="8"/>
      <name val="Calibri"/>
      <family val="2"/>
      <charset val="204"/>
      <scheme val="minor"/>
    </font>
    <font>
      <b/>
      <sz val="12"/>
      <color theme="1"/>
      <name val="Calibri"/>
      <family val="2"/>
      <charset val="204"/>
      <scheme val="minor"/>
    </font>
    <font>
      <sz val="11"/>
      <color theme="1"/>
      <name val="Calibri"/>
      <family val="2"/>
      <charset val="204"/>
      <scheme val="minor"/>
    </font>
    <font>
      <b/>
      <u/>
      <sz val="14"/>
      <color theme="1"/>
      <name val="Calibri"/>
      <family val="2"/>
      <charset val="204"/>
      <scheme val="minor"/>
    </font>
  </fonts>
  <fills count="13">
    <fill>
      <patternFill patternType="none"/>
    </fill>
    <fill>
      <patternFill patternType="gray125"/>
    </fill>
    <fill>
      <patternFill patternType="solid">
        <fgColor rgb="FFFFF5AC"/>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79998168889431442"/>
        <bgColor indexed="64"/>
      </patternFill>
    </fill>
    <fill>
      <patternFill patternType="solid">
        <fgColor theme="0"/>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thin">
        <color auto="1"/>
      </left>
      <right/>
      <top/>
      <bottom style="thin">
        <color auto="1"/>
      </bottom>
      <diagonal/>
    </border>
    <border>
      <left style="medium">
        <color indexed="64"/>
      </left>
      <right style="medium">
        <color indexed="64"/>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style="thin">
        <color indexed="64"/>
      </left>
      <right style="medium">
        <color indexed="64"/>
      </right>
      <top/>
      <bottom/>
      <diagonal/>
    </border>
    <border>
      <left style="medium">
        <color auto="1"/>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top style="thin">
        <color auto="1"/>
      </top>
      <bottom style="medium">
        <color auto="1"/>
      </bottom>
      <diagonal/>
    </border>
  </borders>
  <cellStyleXfs count="6">
    <xf numFmtId="0" fontId="0" fillId="0" borderId="0"/>
    <xf numFmtId="43" fontId="14" fillId="0" borderId="0" applyFont="0" applyFill="0" applyBorder="0" applyAlignment="0" applyProtection="0"/>
    <xf numFmtId="0" fontId="15" fillId="0" borderId="0"/>
    <xf numFmtId="164" fontId="15" fillId="0" borderId="0" applyFont="0" applyFill="0" applyBorder="0" applyAlignment="0" applyProtection="0"/>
    <xf numFmtId="43" fontId="14" fillId="0" borderId="0" applyFont="0" applyFill="0" applyBorder="0" applyAlignment="0" applyProtection="0"/>
    <xf numFmtId="0" fontId="15" fillId="0" borderId="0"/>
  </cellStyleXfs>
  <cellXfs count="250">
    <xf numFmtId="0" fontId="0" fillId="0" borderId="0" xfId="0"/>
    <xf numFmtId="0" fontId="7" fillId="0" borderId="0" xfId="0" applyFont="1"/>
    <xf numFmtId="0" fontId="0" fillId="0" borderId="0" xfId="0" applyAlignment="1">
      <alignment horizontal="right"/>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xf numFmtId="166" fontId="0" fillId="0" borderId="0" xfId="0" applyNumberFormat="1" applyAlignment="1">
      <alignment horizontal="right"/>
    </xf>
    <xf numFmtId="0" fontId="7" fillId="0" borderId="0" xfId="0" applyFont="1" applyAlignment="1">
      <alignment horizontal="right"/>
    </xf>
    <xf numFmtId="3" fontId="0" fillId="0" borderId="0" xfId="0" applyNumberFormat="1"/>
    <xf numFmtId="0" fontId="13" fillId="2" borderId="11" xfId="0" applyFont="1" applyFill="1" applyBorder="1" applyAlignment="1">
      <alignment horizontal="center" vertical="center" wrapText="1"/>
    </xf>
    <xf numFmtId="0" fontId="7" fillId="2" borderId="21" xfId="0" applyFont="1" applyFill="1" applyBorder="1"/>
    <xf numFmtId="4" fontId="0" fillId="0" borderId="0" xfId="0" applyNumberFormat="1"/>
    <xf numFmtId="0" fontId="7" fillId="2" borderId="28" xfId="0" applyFont="1" applyFill="1" applyBorder="1" applyAlignment="1">
      <alignment horizontal="center" vertical="center" wrapText="1"/>
    </xf>
    <xf numFmtId="0" fontId="8" fillId="2" borderId="11" xfId="0" applyFont="1" applyFill="1" applyBorder="1" applyAlignment="1">
      <alignment horizontal="center" vertical="center" textRotation="90" wrapText="1"/>
    </xf>
    <xf numFmtId="0" fontId="7" fillId="2" borderId="18" xfId="0" applyFont="1" applyFill="1" applyBorder="1" applyAlignment="1">
      <alignment horizontal="center" vertical="center" wrapText="1"/>
    </xf>
    <xf numFmtId="165" fontId="7" fillId="0" borderId="0" xfId="0" applyNumberFormat="1" applyFont="1" applyAlignment="1">
      <alignment horizontal="left" vertical="center"/>
    </xf>
    <xf numFmtId="166" fontId="7" fillId="0" borderId="0" xfId="0" applyNumberFormat="1" applyFont="1" applyAlignment="1">
      <alignment horizontal="left" vertical="center"/>
    </xf>
    <xf numFmtId="0" fontId="7" fillId="0" borderId="0" xfId="0" applyFont="1" applyAlignment="1">
      <alignment horizontal="left" vertical="center"/>
    </xf>
    <xf numFmtId="0" fontId="16" fillId="0" borderId="12" xfId="0" applyFont="1" applyFill="1" applyBorder="1" applyAlignment="1">
      <alignment horizontal="left" vertical="center" wrapText="1"/>
    </xf>
    <xf numFmtId="0" fontId="0" fillId="0" borderId="0" xfId="0" applyAlignment="1">
      <alignment horizontal="left" vertical="center"/>
    </xf>
    <xf numFmtId="0" fontId="16" fillId="0" borderId="11" xfId="0" applyFont="1" applyFill="1" applyBorder="1" applyAlignment="1">
      <alignment horizontal="left" vertical="center" wrapText="1"/>
    </xf>
    <xf numFmtId="0" fontId="15" fillId="0" borderId="17" xfId="0" applyFont="1" applyFill="1" applyBorder="1"/>
    <xf numFmtId="0" fontId="15" fillId="4" borderId="17" xfId="0" applyFont="1" applyFill="1" applyBorder="1"/>
    <xf numFmtId="0" fontId="15" fillId="0" borderId="21" xfId="0" applyFont="1" applyFill="1" applyBorder="1"/>
    <xf numFmtId="0" fontId="15" fillId="4" borderId="21" xfId="0" applyFont="1" applyFill="1" applyBorder="1"/>
    <xf numFmtId="0" fontId="15" fillId="0" borderId="12" xfId="0" applyFont="1" applyFill="1" applyBorder="1" applyAlignment="1">
      <alignment horizontal="center" vertical="center" wrapText="1"/>
    </xf>
    <xf numFmtId="0" fontId="15" fillId="0" borderId="12" xfId="0" applyFont="1" applyFill="1" applyBorder="1"/>
    <xf numFmtId="0" fontId="15" fillId="4" borderId="12" xfId="0" applyFont="1" applyFill="1" applyBorder="1"/>
    <xf numFmtId="0" fontId="15" fillId="0" borderId="19" xfId="0" applyFont="1" applyFill="1" applyBorder="1"/>
    <xf numFmtId="0" fontId="15" fillId="4" borderId="19" xfId="0" applyFont="1" applyFill="1" applyBorder="1"/>
    <xf numFmtId="0" fontId="15" fillId="0" borderId="19" xfId="0" applyFont="1" applyFill="1" applyBorder="1" applyAlignment="1">
      <alignment horizontal="center" vertical="center" wrapText="1"/>
    </xf>
    <xf numFmtId="0" fontId="15" fillId="4" borderId="13" xfId="0" applyFont="1" applyFill="1" applyBorder="1"/>
    <xf numFmtId="0" fontId="15" fillId="0" borderId="13" xfId="0" applyFont="1" applyFill="1" applyBorder="1"/>
    <xf numFmtId="0" fontId="15" fillId="0" borderId="13"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1" xfId="0" applyFont="1" applyFill="1" applyBorder="1"/>
    <xf numFmtId="0" fontId="15" fillId="0" borderId="11" xfId="0" applyFont="1" applyFill="1" applyBorder="1" applyAlignment="1">
      <alignment horizontal="center" vertical="center" wrapText="1"/>
    </xf>
    <xf numFmtId="0" fontId="22" fillId="0" borderId="22"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20" xfId="0" applyFont="1" applyFill="1" applyBorder="1" applyAlignment="1">
      <alignment horizontal="left" vertical="top" wrapText="1"/>
    </xf>
    <xf numFmtId="0" fontId="23" fillId="0" borderId="0" xfId="0" applyFont="1"/>
    <xf numFmtId="0" fontId="24" fillId="0" borderId="0" xfId="0" applyFont="1"/>
    <xf numFmtId="43" fontId="24" fillId="0" borderId="0" xfId="4" applyFont="1"/>
    <xf numFmtId="43" fontId="17" fillId="0" borderId="0" xfId="4" applyFont="1"/>
    <xf numFmtId="43" fontId="0" fillId="0" borderId="0" xfId="0" applyNumberFormat="1"/>
    <xf numFmtId="4" fontId="24" fillId="0" borderId="0" xfId="0" applyNumberFormat="1" applyFont="1"/>
    <xf numFmtId="0" fontId="26" fillId="0" borderId="0" xfId="0" applyFont="1"/>
    <xf numFmtId="43" fontId="27" fillId="0" borderId="0" xfId="0" applyNumberFormat="1" applyFont="1" applyAlignment="1">
      <alignment horizontal="right"/>
    </xf>
    <xf numFmtId="0" fontId="16" fillId="0" borderId="24" xfId="0" applyFont="1" applyFill="1" applyBorder="1"/>
    <xf numFmtId="0" fontId="16" fillId="4" borderId="11" xfId="0" applyFont="1" applyFill="1" applyBorder="1"/>
    <xf numFmtId="0" fontId="16" fillId="0" borderId="11" xfId="0" applyFont="1" applyFill="1" applyBorder="1" applyAlignment="1">
      <alignment horizontal="center" vertical="center" wrapText="1"/>
    </xf>
    <xf numFmtId="43" fontId="9" fillId="0" borderId="9" xfId="4" applyFont="1" applyBorder="1" applyAlignment="1">
      <alignment horizontal="left" vertical="center" wrapText="1"/>
    </xf>
    <xf numFmtId="43" fontId="7" fillId="0" borderId="16" xfId="4" applyFont="1" applyBorder="1" applyAlignment="1">
      <alignment horizontal="left" vertical="center"/>
    </xf>
    <xf numFmtId="0" fontId="7" fillId="0" borderId="16" xfId="0" applyFont="1" applyBorder="1" applyAlignment="1">
      <alignment horizontal="left" vertical="center"/>
    </xf>
    <xf numFmtId="0" fontId="7" fillId="0" borderId="37" xfId="0" applyFont="1" applyBorder="1" applyAlignment="1">
      <alignment horizontal="left" vertical="center"/>
    </xf>
    <xf numFmtId="43" fontId="7" fillId="0" borderId="6" xfId="4" applyFont="1" applyBorder="1" applyAlignment="1">
      <alignment horizontal="left" vertical="center"/>
    </xf>
    <xf numFmtId="0" fontId="7" fillId="0" borderId="6" xfId="0" applyFont="1" applyBorder="1" applyAlignment="1">
      <alignment horizontal="left" vertical="center"/>
    </xf>
    <xf numFmtId="43" fontId="7" fillId="0" borderId="38" xfId="4" applyFont="1" applyBorder="1" applyAlignment="1">
      <alignment horizontal="left" vertical="center"/>
    </xf>
    <xf numFmtId="0" fontId="29" fillId="0" borderId="0" xfId="0" applyFont="1" applyAlignment="1">
      <alignment horizontal="left" vertical="top"/>
    </xf>
    <xf numFmtId="0" fontId="28" fillId="0" borderId="0" xfId="0" applyFont="1"/>
    <xf numFmtId="0" fontId="23" fillId="0" borderId="0" xfId="0" applyFont="1" applyAlignment="1">
      <alignment horizontal="right"/>
    </xf>
    <xf numFmtId="0" fontId="10" fillId="0" borderId="0" xfId="0" applyFont="1" applyFill="1" applyAlignment="1">
      <alignment horizontal="left" vertical="center"/>
    </xf>
    <xf numFmtId="166" fontId="30" fillId="0" borderId="0" xfId="0" applyNumberFormat="1" applyFont="1" applyFill="1" applyAlignment="1">
      <alignment horizontal="left" vertical="center"/>
    </xf>
    <xf numFmtId="0" fontId="24" fillId="0" borderId="31" xfId="0" applyFont="1" applyFill="1" applyBorder="1"/>
    <xf numFmtId="0" fontId="24" fillId="0" borderId="32" xfId="0" applyFont="1" applyFill="1" applyBorder="1"/>
    <xf numFmtId="0" fontId="24" fillId="0" borderId="32" xfId="0" applyFont="1" applyFill="1" applyBorder="1" applyAlignment="1">
      <alignment horizontal="left" vertical="center"/>
    </xf>
    <xf numFmtId="43" fontId="31" fillId="0" borderId="33" xfId="0" applyNumberFormat="1" applyFont="1" applyFill="1" applyBorder="1"/>
    <xf numFmtId="0" fontId="32" fillId="0" borderId="0" xfId="0" applyFont="1" applyAlignment="1">
      <alignment vertical="center"/>
    </xf>
    <xf numFmtId="0" fontId="33" fillId="0" borderId="0" xfId="0" applyFont="1" applyAlignment="1">
      <alignment horizontal="left" vertical="center"/>
    </xf>
    <xf numFmtId="2" fontId="28" fillId="0" borderId="7" xfId="0" applyNumberFormat="1" applyFont="1" applyBorder="1" applyAlignment="1">
      <alignment horizontal="right" vertical="center" wrapText="1"/>
    </xf>
    <xf numFmtId="166" fontId="7" fillId="0" borderId="3" xfId="0" applyNumberFormat="1" applyFont="1" applyBorder="1" applyAlignment="1">
      <alignment horizontal="right" vertical="center" wrapText="1"/>
    </xf>
    <xf numFmtId="166" fontId="28" fillId="0" borderId="7" xfId="0" applyNumberFormat="1" applyFont="1" applyBorder="1" applyAlignment="1">
      <alignment horizontal="right" vertical="center" wrapText="1"/>
    </xf>
    <xf numFmtId="166" fontId="28" fillId="0" borderId="35" xfId="0" applyNumberFormat="1" applyFont="1" applyBorder="1" applyAlignment="1">
      <alignment horizontal="right" vertical="center" wrapText="1"/>
    </xf>
    <xf numFmtId="0" fontId="8" fillId="0" borderId="21"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15" fillId="0" borderId="39" xfId="0" applyFont="1" applyFill="1" applyBorder="1"/>
    <xf numFmtId="0" fontId="15" fillId="0" borderId="6" xfId="0" applyFont="1" applyFill="1" applyBorder="1"/>
    <xf numFmtId="0" fontId="18" fillId="0" borderId="2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9" fillId="7" borderId="21" xfId="0" applyFont="1" applyFill="1" applyBorder="1" applyAlignment="1">
      <alignment horizontal="left" vertical="center" wrapText="1"/>
    </xf>
    <xf numFmtId="0" fontId="19" fillId="7" borderId="12"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37" fillId="8" borderId="12" xfId="0" applyFont="1" applyFill="1" applyBorder="1" applyAlignment="1">
      <alignment horizontal="justify" vertical="center" wrapText="1"/>
    </xf>
    <xf numFmtId="0" fontId="4" fillId="8" borderId="13" xfId="0" applyFont="1" applyFill="1" applyBorder="1" applyAlignment="1">
      <alignment horizontal="left" vertical="center" wrapText="1"/>
    </xf>
    <xf numFmtId="0" fontId="37" fillId="3" borderId="12" xfId="0" applyFont="1" applyFill="1" applyBorder="1" applyAlignment="1">
      <alignment horizontal="justify" vertical="center"/>
    </xf>
    <xf numFmtId="0" fontId="4" fillId="3" borderId="13" xfId="0" applyFont="1" applyFill="1" applyBorder="1" applyAlignment="1">
      <alignment horizontal="left" vertical="center" wrapText="1"/>
    </xf>
    <xf numFmtId="0" fontId="0" fillId="6" borderId="0" xfId="0" applyFill="1"/>
    <xf numFmtId="0" fontId="23" fillId="6" borderId="0" xfId="0" applyFont="1" applyFill="1"/>
    <xf numFmtId="3" fontId="0" fillId="6" borderId="0" xfId="0" applyNumberFormat="1" applyFill="1"/>
    <xf numFmtId="0" fontId="15" fillId="6" borderId="11" xfId="0" applyFont="1" applyFill="1" applyBorder="1" applyAlignment="1">
      <alignment horizontal="center" vertical="center" wrapText="1"/>
    </xf>
    <xf numFmtId="0" fontId="15" fillId="6" borderId="21" xfId="0" applyFont="1" applyFill="1" applyBorder="1" applyAlignment="1">
      <alignment horizontal="center" vertical="center" wrapText="1"/>
    </xf>
    <xf numFmtId="43" fontId="0" fillId="6" borderId="0" xfId="0" applyNumberFormat="1" applyFill="1"/>
    <xf numFmtId="0" fontId="36" fillId="9" borderId="20" xfId="0" applyFont="1" applyFill="1" applyBorder="1" applyAlignment="1">
      <alignment horizontal="center" vertical="center" wrapText="1"/>
    </xf>
    <xf numFmtId="0" fontId="37" fillId="9" borderId="20" xfId="0" applyFont="1" applyFill="1" applyBorder="1" applyAlignment="1">
      <alignment horizontal="center" vertical="center" wrapText="1"/>
    </xf>
    <xf numFmtId="4" fontId="15" fillId="0" borderId="18" xfId="4" applyNumberFormat="1" applyFont="1" applyFill="1" applyBorder="1" applyAlignment="1">
      <alignment horizontal="center" vertical="center" wrapText="1"/>
    </xf>
    <xf numFmtId="4" fontId="15" fillId="0" borderId="21" xfId="4" applyNumberFormat="1" applyFont="1" applyFill="1" applyBorder="1" applyAlignment="1">
      <alignment horizontal="center" vertical="center" wrapText="1"/>
    </xf>
    <xf numFmtId="0" fontId="0" fillId="0" borderId="0" xfId="0" applyFill="1"/>
    <xf numFmtId="0" fontId="36" fillId="0" borderId="0" xfId="0" applyFont="1" applyFill="1"/>
    <xf numFmtId="4" fontId="0" fillId="0" borderId="0" xfId="0" applyNumberFormat="1" applyFill="1"/>
    <xf numFmtId="4" fontId="36" fillId="0" borderId="0" xfId="0" applyNumberFormat="1" applyFont="1" applyFill="1"/>
    <xf numFmtId="4" fontId="36" fillId="0" borderId="0" xfId="0" applyNumberFormat="1" applyFont="1" applyFill="1" applyAlignment="1">
      <alignment horizontal="center" vertical="center"/>
    </xf>
    <xf numFmtId="2" fontId="37" fillId="0" borderId="0" xfId="0" applyNumberFormat="1" applyFont="1" applyFill="1"/>
    <xf numFmtId="2" fontId="0" fillId="0" borderId="0" xfId="0" applyNumberFormat="1" applyFill="1"/>
    <xf numFmtId="166" fontId="10" fillId="10" borderId="10" xfId="0"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4" xfId="0" applyFont="1" applyFill="1" applyBorder="1" applyAlignment="1">
      <alignment horizontal="left" vertical="center"/>
    </xf>
    <xf numFmtId="0" fontId="7" fillId="0" borderId="0" xfId="0" applyFont="1" applyFill="1"/>
    <xf numFmtId="0" fontId="21" fillId="0" borderId="39" xfId="0" applyFont="1" applyFill="1" applyBorder="1" applyAlignment="1">
      <alignment horizontal="left" vertical="center" wrapText="1"/>
    </xf>
    <xf numFmtId="166" fontId="28" fillId="11" borderId="7" xfId="0" applyNumberFormat="1" applyFont="1" applyFill="1" applyBorder="1" applyAlignment="1">
      <alignment horizontal="right" vertical="center" wrapText="1"/>
    </xf>
    <xf numFmtId="166" fontId="7" fillId="11" borderId="7" xfId="0" applyNumberFormat="1" applyFont="1" applyFill="1" applyBorder="1" applyAlignment="1">
      <alignment horizontal="right" vertical="center" wrapText="1"/>
    </xf>
    <xf numFmtId="166" fontId="28" fillId="11" borderId="7" xfId="0" applyNumberFormat="1" applyFont="1" applyFill="1" applyBorder="1" applyAlignment="1">
      <alignment horizontal="center" vertical="center" wrapText="1"/>
    </xf>
    <xf numFmtId="0" fontId="22" fillId="9" borderId="20" xfId="0" applyFont="1" applyFill="1" applyBorder="1" applyAlignment="1">
      <alignment horizontal="center" vertical="center" wrapText="1"/>
    </xf>
    <xf numFmtId="4" fontId="41" fillId="0" borderId="21" xfId="0" applyNumberFormat="1" applyFont="1" applyFill="1" applyBorder="1" applyAlignment="1">
      <alignment horizontal="left" vertical="center" wrapText="1"/>
    </xf>
    <xf numFmtId="0" fontId="3" fillId="6" borderId="12" xfId="0" applyFont="1" applyFill="1" applyBorder="1" applyAlignment="1">
      <alignment horizontal="left" vertical="center" wrapText="1"/>
    </xf>
    <xf numFmtId="4" fontId="15" fillId="0" borderId="7" xfId="4" applyNumberFormat="1" applyFont="1" applyFill="1" applyBorder="1" applyAlignment="1">
      <alignment horizontal="left" vertical="center" wrapText="1"/>
    </xf>
    <xf numFmtId="0" fontId="4" fillId="6" borderId="12"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6" borderId="12" xfId="0" applyFont="1" applyFill="1" applyBorder="1" applyAlignment="1">
      <alignment vertical="center" wrapText="1"/>
    </xf>
    <xf numFmtId="0" fontId="16" fillId="6" borderId="12" xfId="0" applyFont="1" applyFill="1" applyBorder="1" applyAlignment="1">
      <alignment vertical="center" wrapText="1"/>
    </xf>
    <xf numFmtId="0" fontId="16" fillId="6" borderId="11" xfId="0" applyFont="1" applyFill="1" applyBorder="1" applyAlignment="1">
      <alignment horizontal="left" vertical="center" wrapText="1"/>
    </xf>
    <xf numFmtId="0" fontId="7" fillId="0" borderId="30" xfId="0" applyFont="1" applyFill="1" applyBorder="1" applyAlignment="1">
      <alignment horizontal="left" vertical="center" wrapText="1"/>
    </xf>
    <xf numFmtId="4" fontId="15" fillId="0" borderId="14" xfId="4"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4" fontId="41" fillId="5" borderId="23" xfId="0" applyNumberFormat="1" applyFont="1" applyFill="1" applyBorder="1" applyAlignment="1">
      <alignment horizontal="left" vertical="center" wrapText="1"/>
    </xf>
    <xf numFmtId="4" fontId="15" fillId="0" borderId="14" xfId="4" applyNumberFormat="1" applyFont="1" applyBorder="1" applyAlignment="1">
      <alignment horizontal="left" vertical="center" wrapText="1"/>
    </xf>
    <xf numFmtId="4" fontId="16" fillId="0" borderId="29" xfId="4" applyNumberFormat="1" applyFont="1" applyBorder="1" applyAlignment="1">
      <alignment horizontal="left" vertical="center" wrapText="1"/>
    </xf>
    <xf numFmtId="4" fontId="16" fillId="0" borderId="12" xfId="0" applyNumberFormat="1" applyFont="1" applyFill="1" applyBorder="1" applyAlignment="1">
      <alignment horizontal="left" vertical="center" wrapText="1"/>
    </xf>
    <xf numFmtId="4" fontId="15" fillId="0" borderId="12" xfId="4" applyNumberFormat="1" applyFont="1" applyFill="1" applyBorder="1" applyAlignment="1">
      <alignment horizontal="left" vertical="center" wrapText="1"/>
    </xf>
    <xf numFmtId="4" fontId="16" fillId="0" borderId="11" xfId="4" applyNumberFormat="1" applyFont="1" applyFill="1" applyBorder="1" applyAlignment="1">
      <alignment horizontal="left" vertical="center" wrapText="1"/>
    </xf>
    <xf numFmtId="0" fontId="45" fillId="4" borderId="12" xfId="0" applyFont="1" applyFill="1" applyBorder="1"/>
    <xf numFmtId="0" fontId="2" fillId="3" borderId="13" xfId="0" applyFont="1" applyFill="1" applyBorder="1" applyAlignment="1">
      <alignment horizontal="left" vertical="center" wrapText="1"/>
    </xf>
    <xf numFmtId="0" fontId="2" fillId="6" borderId="12" xfId="0" applyFont="1" applyFill="1" applyBorder="1" applyAlignment="1">
      <alignment horizontal="left" vertical="center" wrapText="1"/>
    </xf>
    <xf numFmtId="20" fontId="22" fillId="3" borderId="25" xfId="0" applyNumberFormat="1" applyFont="1" applyFill="1" applyBorder="1" applyAlignment="1">
      <alignment horizontal="center" vertical="top" wrapText="1"/>
    </xf>
    <xf numFmtId="0" fontId="1" fillId="3" borderId="13" xfId="0" applyFont="1" applyFill="1" applyBorder="1" applyAlignment="1">
      <alignment horizontal="left" vertical="center" wrapText="1"/>
    </xf>
    <xf numFmtId="0" fontId="13" fillId="2" borderId="22"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15" fillId="0" borderId="5" xfId="4" applyNumberFormat="1" applyFont="1" applyFill="1" applyBorder="1" applyAlignment="1">
      <alignment horizontal="left" vertical="center" wrapText="1"/>
    </xf>
    <xf numFmtId="4" fontId="15" fillId="0" borderId="5" xfId="4" applyNumberFormat="1" applyFont="1" applyBorder="1" applyAlignment="1">
      <alignment horizontal="left" vertical="center" wrapText="1"/>
    </xf>
    <xf numFmtId="4" fontId="15" fillId="0" borderId="46" xfId="4" applyNumberFormat="1" applyFont="1" applyFill="1" applyBorder="1" applyAlignment="1">
      <alignment horizontal="left" vertical="center" wrapText="1"/>
    </xf>
    <xf numFmtId="4" fontId="16" fillId="0" borderId="23" xfId="4" applyNumberFormat="1" applyFont="1" applyFill="1" applyBorder="1" applyAlignment="1">
      <alignment horizontal="left" vertical="center" wrapText="1"/>
    </xf>
    <xf numFmtId="4" fontId="16" fillId="0" borderId="14" xfId="0" applyNumberFormat="1" applyFont="1" applyFill="1" applyBorder="1" applyAlignment="1">
      <alignment horizontal="left" vertical="center" wrapText="1"/>
    </xf>
    <xf numFmtId="4" fontId="4" fillId="0" borderId="14" xfId="4" applyNumberFormat="1" applyFont="1" applyBorder="1" applyAlignment="1">
      <alignment horizontal="left" vertical="center" wrapText="1"/>
    </xf>
    <xf numFmtId="167" fontId="15" fillId="0" borderId="47"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4" fontId="16" fillId="0" borderId="18" xfId="4" applyNumberFormat="1" applyFont="1" applyFill="1" applyBorder="1" applyAlignment="1">
      <alignment horizontal="left" vertical="center" wrapText="1"/>
    </xf>
    <xf numFmtId="4" fontId="31" fillId="0" borderId="32" xfId="0" applyNumberFormat="1" applyFont="1" applyFill="1" applyBorder="1"/>
    <xf numFmtId="0" fontId="0" fillId="0" borderId="12" xfId="0" applyBorder="1" applyAlignment="1">
      <alignment wrapText="1"/>
    </xf>
    <xf numFmtId="0" fontId="0" fillId="0" borderId="12" xfId="0" applyBorder="1"/>
    <xf numFmtId="0" fontId="20" fillId="0" borderId="12" xfId="0" applyFont="1" applyBorder="1"/>
    <xf numFmtId="4" fontId="42" fillId="0" borderId="12" xfId="4" applyNumberFormat="1" applyFont="1" applyFill="1" applyBorder="1" applyAlignment="1">
      <alignment horizontal="left" vertical="center" wrapText="1"/>
    </xf>
    <xf numFmtId="4" fontId="15" fillId="0" borderId="12" xfId="4" applyNumberFormat="1" applyFont="1" applyFill="1" applyBorder="1" applyAlignment="1">
      <alignment horizontal="center" vertical="center" wrapText="1"/>
    </xf>
    <xf numFmtId="0" fontId="1" fillId="6" borderId="12" xfId="0" applyFont="1" applyFill="1" applyBorder="1" applyAlignment="1">
      <alignment horizontal="left" vertical="center" wrapText="1"/>
    </xf>
    <xf numFmtId="0" fontId="7" fillId="0" borderId="47" xfId="0" applyFont="1" applyFill="1" applyBorder="1" applyAlignment="1">
      <alignment horizontal="left" vertical="center" wrapText="1"/>
    </xf>
    <xf numFmtId="4" fontId="15" fillId="0" borderId="12" xfId="4" applyNumberFormat="1" applyFont="1" applyBorder="1" applyAlignment="1">
      <alignment horizontal="left" vertical="center" wrapText="1"/>
    </xf>
    <xf numFmtId="0" fontId="47" fillId="0" borderId="0" xfId="0" applyFont="1"/>
    <xf numFmtId="0" fontId="47" fillId="0" borderId="0" xfId="0" applyFont="1" applyAlignment="1">
      <alignment wrapText="1"/>
    </xf>
    <xf numFmtId="0" fontId="0" fillId="0" borderId="0" xfId="0" applyAlignment="1">
      <alignment wrapText="1"/>
    </xf>
    <xf numFmtId="4" fontId="0" fillId="0" borderId="12" xfId="0" applyNumberFormat="1" applyBorder="1" applyAlignment="1">
      <alignment vertical="top" wrapText="1"/>
    </xf>
    <xf numFmtId="0" fontId="47" fillId="0" borderId="37" xfId="0" applyFont="1" applyBorder="1" applyAlignment="1">
      <alignment wrapText="1"/>
    </xf>
    <xf numFmtId="3" fontId="48" fillId="0" borderId="12" xfId="0" applyNumberFormat="1" applyFont="1" applyBorder="1"/>
    <xf numFmtId="0" fontId="36" fillId="12" borderId="0"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47" fillId="0" borderId="12" xfId="0" applyFont="1" applyBorder="1" applyAlignment="1">
      <alignment wrapText="1"/>
    </xf>
    <xf numFmtId="4" fontId="50" fillId="0" borderId="12" xfId="0" applyNumberFormat="1" applyFont="1" applyBorder="1" applyAlignment="1">
      <alignment horizontal="center" vertical="center"/>
    </xf>
    <xf numFmtId="3" fontId="0" fillId="0" borderId="0" xfId="0" applyNumberFormat="1" applyBorder="1"/>
    <xf numFmtId="4" fontId="16" fillId="0" borderId="12" xfId="4" applyNumberFormat="1" applyFont="1" applyFill="1" applyBorder="1" applyAlignment="1">
      <alignment horizontal="left" vertical="center" wrapText="1"/>
    </xf>
    <xf numFmtId="0" fontId="47" fillId="0" borderId="12" xfId="0" applyFont="1" applyBorder="1"/>
    <xf numFmtId="0" fontId="0" fillId="0" borderId="12" xfId="0" applyBorder="1" applyAlignment="1">
      <alignment vertical="center"/>
    </xf>
    <xf numFmtId="3" fontId="47" fillId="0" borderId="12" xfId="0" applyNumberFormat="1" applyFont="1" applyBorder="1" applyAlignment="1">
      <alignment horizontal="center" vertical="center"/>
    </xf>
    <xf numFmtId="4" fontId="48" fillId="0" borderId="12" xfId="0" applyNumberFormat="1" applyFont="1" applyBorder="1" applyAlignment="1">
      <alignment horizontal="center" vertical="center"/>
    </xf>
    <xf numFmtId="0" fontId="48" fillId="0" borderId="12" xfId="0" applyFont="1" applyBorder="1" applyAlignment="1">
      <alignment horizontal="center" vertical="center"/>
    </xf>
    <xf numFmtId="4" fontId="51" fillId="0" borderId="12" xfId="4" applyNumberFormat="1" applyFont="1" applyBorder="1" applyAlignment="1">
      <alignment horizontal="left" vertical="center" wrapText="1"/>
    </xf>
    <xf numFmtId="4" fontId="51" fillId="0" borderId="12" xfId="4" applyNumberFormat="1" applyFont="1" applyBorder="1" applyAlignment="1">
      <alignment horizontal="center" vertical="center" wrapText="1"/>
    </xf>
    <xf numFmtId="0" fontId="2" fillId="6" borderId="13" xfId="0" applyFont="1" applyFill="1" applyBorder="1" applyAlignment="1">
      <alignment horizontal="left" vertical="center" wrapText="1"/>
    </xf>
    <xf numFmtId="0" fontId="16" fillId="0" borderId="13" xfId="0" applyFont="1" applyFill="1" applyBorder="1" applyAlignment="1">
      <alignment horizontal="left" vertical="center" wrapText="1"/>
    </xf>
    <xf numFmtId="4" fontId="15" fillId="0" borderId="29" xfId="4" applyNumberFormat="1" applyFont="1" applyBorder="1" applyAlignment="1">
      <alignment horizontal="left" vertical="center" wrapText="1"/>
    </xf>
    <xf numFmtId="0" fontId="0" fillId="0" borderId="0" xfId="0" applyAlignment="1">
      <alignment horizontal="center" vertical="center" wrapText="1"/>
    </xf>
    <xf numFmtId="0" fontId="48" fillId="0" borderId="0" xfId="0" applyFont="1" applyAlignment="1">
      <alignment horizontal="center" vertical="center" wrapText="1"/>
    </xf>
    <xf numFmtId="0" fontId="52" fillId="0" borderId="12" xfId="0" applyFont="1" applyBorder="1" applyAlignment="1">
      <alignment horizontal="center" vertical="center"/>
    </xf>
    <xf numFmtId="4" fontId="49" fillId="0" borderId="12" xfId="0" applyNumberFormat="1" applyFont="1" applyBorder="1" applyAlignment="1">
      <alignment horizontal="center" vertical="center"/>
    </xf>
    <xf numFmtId="0" fontId="1" fillId="3" borderId="12" xfId="0" applyFont="1" applyFill="1" applyBorder="1" applyAlignment="1">
      <alignment horizontal="left" vertical="center" wrapText="1"/>
    </xf>
    <xf numFmtId="4" fontId="53" fillId="0" borderId="12" xfId="4" applyNumberFormat="1" applyFont="1" applyBorder="1" applyAlignment="1">
      <alignment horizontal="center" vertical="center" wrapText="1"/>
    </xf>
    <xf numFmtId="3" fontId="0" fillId="0" borderId="12" xfId="0" applyNumberFormat="1" applyBorder="1"/>
    <xf numFmtId="4" fontId="1" fillId="0" borderId="12" xfId="4" applyNumberFormat="1" applyFont="1" applyFill="1" applyBorder="1" applyAlignment="1">
      <alignment horizontal="left" vertical="center" wrapText="1"/>
    </xf>
    <xf numFmtId="3" fontId="47" fillId="0" borderId="12" xfId="0" applyNumberFormat="1" applyFont="1" applyBorder="1"/>
    <xf numFmtId="0" fontId="1" fillId="8" borderId="12" xfId="0" applyFont="1" applyFill="1" applyBorder="1" applyAlignment="1">
      <alignment horizontal="left" vertical="center" wrapText="1"/>
    </xf>
    <xf numFmtId="4" fontId="47" fillId="0" borderId="12" xfId="0" applyNumberFormat="1" applyFont="1" applyBorder="1" applyAlignment="1">
      <alignment horizontal="center" vertical="center"/>
    </xf>
    <xf numFmtId="0" fontId="55" fillId="0" borderId="12" xfId="0" applyFont="1" applyBorder="1"/>
    <xf numFmtId="0" fontId="18" fillId="0" borderId="0" xfId="0" applyFont="1"/>
    <xf numFmtId="0" fontId="18" fillId="0" borderId="0" xfId="0" applyFont="1" applyAlignment="1">
      <alignment horizontal="center" vertical="center"/>
    </xf>
    <xf numFmtId="3" fontId="48" fillId="0" borderId="0" xfId="0" applyNumberFormat="1" applyFont="1"/>
    <xf numFmtId="0" fontId="56" fillId="0" borderId="0" xfId="0" applyFont="1"/>
    <xf numFmtId="0" fontId="13" fillId="2" borderId="45" xfId="0" applyFont="1" applyFill="1" applyBorder="1" applyAlignment="1">
      <alignment horizontal="center"/>
    </xf>
    <xf numFmtId="0" fontId="13" fillId="2" borderId="39" xfId="0" applyFont="1" applyFill="1" applyBorder="1" applyAlignment="1">
      <alignment horizontal="center"/>
    </xf>
    <xf numFmtId="0" fontId="6" fillId="0" borderId="0" xfId="0" applyFont="1" applyAlignment="1">
      <alignment horizontal="left" vertical="top"/>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4" xfId="0" applyFont="1" applyBorder="1" applyAlignment="1">
      <alignment horizontal="center" wrapText="1"/>
    </xf>
    <xf numFmtId="0" fontId="11" fillId="0" borderId="0" xfId="0" applyFont="1" applyAlignment="1">
      <alignment horizontal="center" wrapText="1"/>
    </xf>
    <xf numFmtId="0" fontId="11" fillId="0" borderId="0" xfId="0" applyFont="1" applyBorder="1" applyAlignment="1">
      <alignment horizont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34" fillId="0" borderId="0" xfId="0" applyFont="1" applyAlignment="1">
      <alignment horizontal="left" vertical="center"/>
    </xf>
    <xf numFmtId="0" fontId="35" fillId="0" borderId="0" xfId="0" applyFont="1" applyAlignment="1"/>
    <xf numFmtId="0" fontId="37" fillId="9" borderId="26" xfId="0" applyFont="1" applyFill="1" applyBorder="1" applyAlignment="1">
      <alignment horizontal="center" vertical="center" wrapText="1"/>
    </xf>
    <xf numFmtId="0" fontId="37" fillId="9" borderId="44" xfId="0" applyFont="1" applyFill="1" applyBorder="1" applyAlignment="1">
      <alignment horizontal="center" vertical="center" wrapText="1"/>
    </xf>
    <xf numFmtId="20" fontId="22" fillId="8" borderId="12"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1" fillId="0" borderId="32" xfId="0" applyFont="1" applyFill="1" applyBorder="1" applyAlignment="1">
      <alignment horizontal="right"/>
    </xf>
    <xf numFmtId="0" fontId="13" fillId="2" borderId="26"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27" xfId="0" applyFont="1" applyFill="1" applyBorder="1" applyAlignment="1">
      <alignment horizontal="left" vertical="center" wrapText="1"/>
    </xf>
    <xf numFmtId="0" fontId="13" fillId="2" borderId="43" xfId="0" applyFont="1" applyFill="1" applyBorder="1" applyAlignment="1">
      <alignment horizontal="left" vertical="center" wrapText="1"/>
    </xf>
    <xf numFmtId="0" fontId="13" fillId="2" borderId="23" xfId="0" applyFont="1" applyFill="1" applyBorder="1" applyAlignment="1">
      <alignment horizontal="center"/>
    </xf>
    <xf numFmtId="0" fontId="13" fillId="2" borderId="40" xfId="0" applyFont="1" applyFill="1" applyBorder="1" applyAlignment="1">
      <alignment horizontal="center"/>
    </xf>
    <xf numFmtId="0" fontId="13" fillId="2" borderId="41" xfId="0" applyFont="1" applyFill="1" applyBorder="1" applyAlignment="1">
      <alignment horizontal="center"/>
    </xf>
    <xf numFmtId="0" fontId="13" fillId="2" borderId="2" xfId="0" applyFont="1" applyFill="1" applyBorder="1" applyAlignment="1">
      <alignment horizontal="center"/>
    </xf>
    <xf numFmtId="0" fontId="13" fillId="2" borderId="42" xfId="0" applyFont="1" applyFill="1" applyBorder="1" applyAlignment="1">
      <alignment horizontal="center"/>
    </xf>
    <xf numFmtId="0" fontId="47" fillId="0" borderId="0" xfId="0" applyFont="1" applyAlignment="1">
      <alignment horizontal="center"/>
    </xf>
    <xf numFmtId="0" fontId="0" fillId="0" borderId="0" xfId="0" applyAlignment="1">
      <alignment horizontal="center"/>
    </xf>
    <xf numFmtId="0" fontId="47" fillId="0" borderId="12" xfId="0" applyFont="1" applyBorder="1" applyAlignment="1">
      <alignment horizontal="center"/>
    </xf>
    <xf numFmtId="0" fontId="0" fillId="0" borderId="12" xfId="0" applyBorder="1" applyAlignment="1">
      <alignment horizontal="center"/>
    </xf>
    <xf numFmtId="0" fontId="47" fillId="0" borderId="34" xfId="0" applyFont="1" applyBorder="1" applyAlignment="1">
      <alignment horizontal="center" wrapText="1"/>
    </xf>
    <xf numFmtId="0" fontId="0" fillId="0" borderId="34" xfId="0" applyBorder="1" applyAlignment="1">
      <alignment horizontal="center" wrapText="1"/>
    </xf>
    <xf numFmtId="16" fontId="47" fillId="0" borderId="34" xfId="0" applyNumberFormat="1" applyFont="1" applyBorder="1" applyAlignment="1">
      <alignment horizontal="center" vertical="center"/>
    </xf>
    <xf numFmtId="0" fontId="47" fillId="0" borderId="34" xfId="0" applyFont="1" applyBorder="1" applyAlignment="1">
      <alignment horizontal="center" vertical="center"/>
    </xf>
    <xf numFmtId="0" fontId="47" fillId="0" borderId="37" xfId="0" applyFont="1" applyBorder="1" applyAlignment="1">
      <alignment horizontal="center" vertical="center"/>
    </xf>
  </cellXfs>
  <cellStyles count="6">
    <cellStyle name="Comma" xfId="4" builtinId="3"/>
    <cellStyle name="Normal" xfId="0" builtinId="0"/>
    <cellStyle name="Normal 2" xfId="5" xr:uid="{00000000-0005-0000-0000-000000000000}"/>
    <cellStyle name="Обычный 2" xfId="2" xr:uid="{00000000-0005-0000-0000-000002000000}"/>
    <cellStyle name="Финансовый 2" xfId="1" xr:uid="{00000000-0005-0000-0000-000004000000}"/>
    <cellStyle name="Финансовый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2.png"/><Relationship Id="rId4" Type="http://schemas.openxmlformats.org/officeDocument/2006/relationships/customXml" Target="../ink/ink3.xml"/></Relationships>
</file>

<file path=xl/drawings/_rels/drawing2.xml.rels><?xml version="1.0" encoding="UTF-8" standalone="yes"?>
<Relationships xmlns="http://schemas.openxmlformats.org/package/2006/relationships"><Relationship Id="rId3" Type="http://schemas.openxmlformats.org/officeDocument/2006/relationships/customXml" Target="../ink/ink5.xml"/><Relationship Id="rId2" Type="http://schemas.openxmlformats.org/officeDocument/2006/relationships/image" Target="../media/image1.png"/><Relationship Id="rId1" Type="http://schemas.openxmlformats.org/officeDocument/2006/relationships/customXml" Target="../ink/ink4.xml"/><Relationship Id="rId6"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877650</xdr:colOff>
      <xdr:row>27</xdr:row>
      <xdr:rowOff>615800</xdr:rowOff>
    </xdr:from>
    <xdr:to>
      <xdr:col>15</xdr:col>
      <xdr:colOff>878010</xdr:colOff>
      <xdr:row>27</xdr:row>
      <xdr:rowOff>616160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EC667197-83B0-FD42-91A3-86B9DF8DC4D2}"/>
                </a:ext>
              </a:extLst>
            </xdr14:cNvPr>
            <xdr14:cNvContentPartPr/>
          </xdr14:nvContentPartPr>
          <xdr14:nvPr macro=""/>
          <xdr14:xfrm>
            <a:off x="14117400" y="9505800"/>
            <a:ext cx="360" cy="360"/>
          </xdr14:xfrm>
        </xdr:contentPart>
      </mc:Choice>
      <mc:Fallback xmlns="">
        <xdr:pic>
          <xdr:nvPicPr>
            <xdr:cNvPr id="3" name="Ink 2">
              <a:extLst>
                <a:ext uri="{FF2B5EF4-FFF2-40B4-BE49-F238E27FC236}">
                  <a16:creationId xmlns:a16="http://schemas.microsoft.com/office/drawing/2014/main" id="{EC667197-83B0-FD42-91A3-86B9DF8DC4D2}"/>
                </a:ext>
              </a:extLst>
            </xdr:cNvPr>
            <xdr:cNvPicPr/>
          </xdr:nvPicPr>
          <xdr:blipFill>
            <a:blip xmlns:r="http://schemas.openxmlformats.org/officeDocument/2006/relationships" r:embed="rId2"/>
            <a:stretch>
              <a:fillRect/>
            </a:stretch>
          </xdr:blipFill>
          <xdr:spPr>
            <a:xfrm>
              <a:off x="14108760" y="9496800"/>
              <a:ext cx="18000" cy="18000"/>
            </a:xfrm>
            <a:prstGeom prst="rect">
              <a:avLst/>
            </a:prstGeom>
          </xdr:spPr>
        </xdr:pic>
      </mc:Fallback>
    </mc:AlternateContent>
    <xdr:clientData/>
  </xdr:twoCellAnchor>
  <xdr:twoCellAnchor editAs="oneCell">
    <xdr:from>
      <xdr:col>1</xdr:col>
      <xdr:colOff>1405335</xdr:colOff>
      <xdr:row>23</xdr:row>
      <xdr:rowOff>120520</xdr:rowOff>
    </xdr:from>
    <xdr:to>
      <xdr:col>1</xdr:col>
      <xdr:colOff>1405695</xdr:colOff>
      <xdr:row>23</xdr:row>
      <xdr:rowOff>120880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2" name="Ink 11">
              <a:extLst>
                <a:ext uri="{FF2B5EF4-FFF2-40B4-BE49-F238E27FC236}">
                  <a16:creationId xmlns:a16="http://schemas.microsoft.com/office/drawing/2014/main" id="{44C133AC-79E6-BA47-B01F-8020C50F4A85}"/>
                </a:ext>
              </a:extLst>
            </xdr14:cNvPr>
            <xdr14:cNvContentPartPr/>
          </xdr14:nvContentPartPr>
          <xdr14:nvPr macro=""/>
          <xdr14:xfrm>
            <a:off x="4881960" y="5708520"/>
            <a:ext cx="360" cy="360"/>
          </xdr14:xfrm>
        </xdr:contentPart>
      </mc:Choice>
      <mc:Fallback xmlns="">
        <xdr:pic>
          <xdr:nvPicPr>
            <xdr:cNvPr id="12" name="Ink 11">
              <a:extLst>
                <a:ext uri="{FF2B5EF4-FFF2-40B4-BE49-F238E27FC236}">
                  <a16:creationId xmlns:a16="http://schemas.microsoft.com/office/drawing/2014/main" id="{44C133AC-79E6-BA47-B01F-8020C50F4A85}"/>
                </a:ext>
              </a:extLst>
            </xdr:cNvPr>
            <xdr:cNvPicPr/>
          </xdr:nvPicPr>
          <xdr:blipFill>
            <a:blip xmlns:r="http://schemas.openxmlformats.org/officeDocument/2006/relationships" r:embed="rId2"/>
            <a:stretch>
              <a:fillRect/>
            </a:stretch>
          </xdr:blipFill>
          <xdr:spPr>
            <a:xfrm>
              <a:off x="4872960" y="5699520"/>
              <a:ext cx="18000" cy="18000"/>
            </a:xfrm>
            <a:prstGeom prst="rect">
              <a:avLst/>
            </a:prstGeom>
          </xdr:spPr>
        </xdr:pic>
      </mc:Fallback>
    </mc:AlternateContent>
    <xdr:clientData/>
  </xdr:twoCellAnchor>
  <xdr:twoCellAnchor editAs="oneCell">
    <xdr:from>
      <xdr:col>14</xdr:col>
      <xdr:colOff>1265585</xdr:colOff>
      <xdr:row>28</xdr:row>
      <xdr:rowOff>302790</xdr:rowOff>
    </xdr:from>
    <xdr:to>
      <xdr:col>14</xdr:col>
      <xdr:colOff>1265945</xdr:colOff>
      <xdr:row>28</xdr:row>
      <xdr:rowOff>303150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35" name="Ink 34">
              <a:extLst>
                <a:ext uri="{FF2B5EF4-FFF2-40B4-BE49-F238E27FC236}">
                  <a16:creationId xmlns:a16="http://schemas.microsoft.com/office/drawing/2014/main" id="{477B2F53-D0EB-AB43-BCF4-C94F07484844}"/>
                </a:ext>
              </a:extLst>
            </xdr14:cNvPr>
            <xdr14:cNvContentPartPr/>
          </xdr14:nvContentPartPr>
          <xdr14:nvPr macro=""/>
          <xdr14:xfrm>
            <a:off x="12774960" y="9923040"/>
            <a:ext cx="360" cy="360"/>
          </xdr14:xfrm>
        </xdr:contentPart>
      </mc:Choice>
      <mc:Fallback xmlns="">
        <xdr:pic>
          <xdr:nvPicPr>
            <xdr:cNvPr id="35" name="Ink 34">
              <a:extLst>
                <a:ext uri="{FF2B5EF4-FFF2-40B4-BE49-F238E27FC236}">
                  <a16:creationId xmlns:a16="http://schemas.microsoft.com/office/drawing/2014/main" id="{477B2F53-D0EB-AB43-BCF4-C94F07484844}"/>
                </a:ext>
              </a:extLst>
            </xdr:cNvPr>
            <xdr:cNvPicPr/>
          </xdr:nvPicPr>
          <xdr:blipFill>
            <a:blip xmlns:r="http://schemas.openxmlformats.org/officeDocument/2006/relationships" r:embed="rId6"/>
            <a:stretch>
              <a:fillRect/>
            </a:stretch>
          </xdr:blipFill>
          <xdr:spPr>
            <a:xfrm>
              <a:off x="12766320" y="991404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877650</xdr:colOff>
      <xdr:row>1</xdr:row>
      <xdr:rowOff>615800</xdr:rowOff>
    </xdr:from>
    <xdr:to>
      <xdr:col>2</xdr:col>
      <xdr:colOff>878010</xdr:colOff>
      <xdr:row>1</xdr:row>
      <xdr:rowOff>1044065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52C8F61-2A7C-4E66-BFE5-8E3F2834A8AF}"/>
                </a:ext>
              </a:extLst>
            </xdr14:cNvPr>
            <xdr14:cNvContentPartPr/>
          </xdr14:nvContentPartPr>
          <xdr14:nvPr macro=""/>
          <xdr14:xfrm>
            <a:off x="14117400" y="9505800"/>
            <a:ext cx="360" cy="360"/>
          </xdr14:xfrm>
        </xdr:contentPart>
      </mc:Choice>
      <mc:Fallback xmlns="">
        <xdr:pic>
          <xdr:nvPicPr>
            <xdr:cNvPr id="3" name="Ink 2">
              <a:extLst>
                <a:ext uri="{FF2B5EF4-FFF2-40B4-BE49-F238E27FC236}">
                  <a16:creationId xmlns:a16="http://schemas.microsoft.com/office/drawing/2014/main" id="{EC667197-83B0-FD42-91A3-86B9DF8DC4D2}"/>
                </a:ext>
              </a:extLst>
            </xdr:cNvPr>
            <xdr:cNvPicPr/>
          </xdr:nvPicPr>
          <xdr:blipFill>
            <a:blip xmlns:r="http://schemas.openxmlformats.org/officeDocument/2006/relationships" r:embed="rId2"/>
            <a:stretch>
              <a:fillRect/>
            </a:stretch>
          </xdr:blipFill>
          <xdr:spPr>
            <a:xfrm>
              <a:off x="14108760" y="9496800"/>
              <a:ext cx="18000" cy="18000"/>
            </a:xfrm>
            <a:prstGeom prst="rect">
              <a:avLst/>
            </a:prstGeom>
          </xdr:spPr>
        </xdr:pic>
      </mc:Fallback>
    </mc:AlternateContent>
    <xdr:clientData/>
  </xdr:twoCellAnchor>
  <xdr:twoCellAnchor editAs="oneCell">
    <xdr:from>
      <xdr:col>2</xdr:col>
      <xdr:colOff>0</xdr:colOff>
      <xdr:row>2</xdr:row>
      <xdr:rowOff>302790</xdr:rowOff>
    </xdr:from>
    <xdr:to>
      <xdr:col>2</xdr:col>
      <xdr:colOff>360</xdr:colOff>
      <xdr:row>2</xdr:row>
      <xdr:rowOff>416730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418FBF7C-C768-47C4-806F-D75DAF0504EB}"/>
                </a:ext>
              </a:extLst>
            </xdr14:cNvPr>
            <xdr14:cNvContentPartPr/>
          </xdr14:nvContentPartPr>
          <xdr14:nvPr macro=""/>
          <xdr14:xfrm>
            <a:off x="12774960" y="9923040"/>
            <a:ext cx="360" cy="360"/>
          </xdr14:xfrm>
        </xdr:contentPart>
      </mc:Choice>
      <mc:Fallback xmlns="">
        <xdr:pic>
          <xdr:nvPicPr>
            <xdr:cNvPr id="35" name="Ink 34">
              <a:extLst>
                <a:ext uri="{FF2B5EF4-FFF2-40B4-BE49-F238E27FC236}">
                  <a16:creationId xmlns:a16="http://schemas.microsoft.com/office/drawing/2014/main" id="{477B2F53-D0EB-AB43-BCF4-C94F07484844}"/>
                </a:ext>
              </a:extLst>
            </xdr:cNvPr>
            <xdr:cNvPicPr/>
          </xdr:nvPicPr>
          <xdr:blipFill>
            <a:blip xmlns:r="http://schemas.openxmlformats.org/officeDocument/2006/relationships" r:embed="rId6"/>
            <a:stretch>
              <a:fillRect/>
            </a:stretch>
          </xdr:blipFill>
          <xdr:spPr>
            <a:xfrm>
              <a:off x="12766320" y="9914040"/>
              <a:ext cx="18000" cy="18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ena.gulkhanov/Qsync/Documents/Budget%20Revisions/Budget%20for%20generic%20development%20project_March%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96">
          <cell r="M196" t="str">
            <v>PIU cost - EERE</v>
          </cell>
        </row>
        <row r="197">
          <cell r="M197" t="str">
            <v>PIU cost - SCRL</v>
          </cell>
        </row>
        <row r="198">
          <cell r="M198" t="str">
            <v>PIU cost - PPG SC</v>
          </cell>
        </row>
        <row r="199">
          <cell r="M199" t="str">
            <v>PIU cost - NHRAP</v>
          </cell>
        </row>
        <row r="200">
          <cell r="M200" t="str">
            <v>PIU cost - Supreme Court</v>
          </cell>
        </row>
        <row r="201">
          <cell r="M201" t="str">
            <v>PIU cost - AF</v>
          </cell>
        </row>
        <row r="202">
          <cell r="M202" t="str">
            <v>PIU cost - DSS</v>
          </cell>
        </row>
        <row r="203">
          <cell r="M203" t="str">
            <v>PIU cost - Labour</v>
          </cell>
        </row>
        <row r="204">
          <cell r="M204" t="str">
            <v>PIU cost - Accounting</v>
          </cell>
        </row>
        <row r="205">
          <cell r="M205" t="str">
            <v>PIU cost - Trade Statistics</v>
          </cell>
        </row>
        <row r="206">
          <cell r="M206" t="str">
            <v>PIU cost - CSA</v>
          </cell>
        </row>
      </sheetData>
      <sheetData sheetId="1"/>
      <sheetData sheetId="2"/>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14:21:37.508"/>
    </inkml:context>
    <inkml:brush xml:id="br0">
      <inkml:brushProperty name="width" value="0.05" units="cm"/>
      <inkml:brushProperty name="height" value="0.05" units="cm"/>
    </inkml:brush>
  </inkml:definitions>
  <inkml:trace contextRef="#ctx0" brushRef="#br0">1 0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14:22:13.969"/>
    </inkml:context>
    <inkml:brush xml:id="br0">
      <inkml:brushProperty name="width" value="0.05" units="cm"/>
      <inkml:brushProperty name="height" value="0.05" units="cm"/>
    </inkml:brush>
  </inkml:definitions>
  <inkml:trace contextRef="#ctx0" brushRef="#br0">0 0 24575,'0'0'0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5-25T15:20:52.900"/>
    </inkml:context>
    <inkml:brush xml:id="br0">
      <inkml:brushProperty name="width" value="0.05" units="cm"/>
      <inkml:brushProperty name="height" value="0.05" units="cm"/>
    </inkml:brush>
  </inkml:definitions>
  <inkml:trace contextRef="#ctx0" brushRef="#br0">1 0 24575,'0'0'0</inkml:trace>
  <inkml:trace contextRef="#ctx0" brushRef="#br0" timeOffset="176">1 0 24575,'0'0'0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8-08T18:44:51.665"/>
    </inkml:context>
    <inkml:brush xml:id="br0">
      <inkml:brushProperty name="width" value="0.05" units="cm"/>
      <inkml:brushProperty name="height" value="0.05" units="cm"/>
    </inkml:brush>
  </inkml:definitions>
  <inkml:trace contextRef="#ctx0" brushRef="#br0">1 0 24575,'0'0'0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8-08T18:44:51.667"/>
    </inkml:context>
    <inkml:brush xml:id="br0">
      <inkml:brushProperty name="width" value="0.05" units="cm"/>
      <inkml:brushProperty name="height" value="0.05" units="cm"/>
    </inkml:brush>
  </inkml:definitions>
  <inkml:trace contextRef="#ctx0" brushRef="#br0">1 0 24575,'0'0'0</inkml:trace>
  <inkml:trace contextRef="#ctx0" brushRef="#br0" timeOffset="1">1 0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6"/>
  <sheetViews>
    <sheetView topLeftCell="I10" zoomScale="80" zoomScaleNormal="80" workbookViewId="0">
      <selection activeCell="B27" sqref="B27"/>
    </sheetView>
  </sheetViews>
  <sheetFormatPr defaultColWidth="12.42578125" defaultRowHeight="15"/>
  <cols>
    <col min="1" max="1" width="40.140625" customWidth="1"/>
    <col min="2" max="2" width="75.28515625" style="19" customWidth="1"/>
    <col min="3" max="14" width="2.42578125" customWidth="1"/>
    <col min="15" max="15" width="22.7109375" customWidth="1"/>
    <col min="16" max="16" width="31.7109375" style="90" customWidth="1"/>
    <col min="17" max="17" width="23.85546875" customWidth="1"/>
    <col min="18" max="18" width="39.42578125" style="2" customWidth="1"/>
    <col min="19" max="19" width="18.28515625" customWidth="1"/>
    <col min="20" max="20" width="16" customWidth="1"/>
    <col min="21" max="21" width="21" customWidth="1"/>
  </cols>
  <sheetData>
    <row r="1" spans="1:27">
      <c r="B1" s="15"/>
    </row>
    <row r="2" spans="1:27" ht="20.25">
      <c r="A2" s="204" t="s">
        <v>39</v>
      </c>
      <c r="B2" s="204"/>
      <c r="D2" s="1"/>
      <c r="E2" s="1"/>
      <c r="F2" s="1"/>
      <c r="G2" s="1"/>
      <c r="H2" s="1"/>
      <c r="I2" s="1"/>
      <c r="J2" s="1"/>
      <c r="K2" s="1"/>
      <c r="L2" s="1"/>
      <c r="M2" s="1"/>
      <c r="N2" s="1"/>
      <c r="O2" s="1"/>
    </row>
    <row r="3" spans="1:27" ht="22.5">
      <c r="A3" s="67" t="s">
        <v>67</v>
      </c>
      <c r="B3" s="223" t="s">
        <v>41</v>
      </c>
      <c r="C3" s="224"/>
      <c r="D3" s="224"/>
      <c r="E3" s="224"/>
      <c r="F3" s="224"/>
      <c r="G3" s="224"/>
      <c r="H3" s="224"/>
      <c r="I3" s="224"/>
      <c r="J3" s="224"/>
      <c r="K3" s="224"/>
      <c r="L3" s="224"/>
      <c r="M3" s="224"/>
      <c r="N3" s="224"/>
      <c r="O3" s="224"/>
      <c r="P3" s="224"/>
      <c r="Q3" s="224"/>
    </row>
    <row r="4" spans="1:27" ht="18">
      <c r="A4" s="3" t="s">
        <v>0</v>
      </c>
      <c r="B4" s="4" t="s">
        <v>42</v>
      </c>
      <c r="C4" s="3"/>
      <c r="D4" s="1"/>
      <c r="E4" s="1"/>
      <c r="F4" s="1"/>
      <c r="G4" s="1"/>
      <c r="H4" s="1"/>
      <c r="I4" s="1"/>
      <c r="J4" s="1"/>
      <c r="K4" s="1"/>
      <c r="L4" s="1"/>
      <c r="M4" s="1"/>
      <c r="N4" s="1"/>
      <c r="O4" s="1"/>
    </row>
    <row r="5" spans="1:27" s="40" customFormat="1" ht="18">
      <c r="A5" s="58" t="s">
        <v>38</v>
      </c>
      <c r="B5" s="62">
        <f>R20</f>
        <v>85058.64</v>
      </c>
      <c r="D5" s="59"/>
      <c r="E5" s="59"/>
      <c r="F5" s="59"/>
      <c r="G5" s="59"/>
      <c r="H5" s="59"/>
      <c r="I5" s="59"/>
      <c r="J5" s="59"/>
      <c r="K5" s="59"/>
      <c r="L5" s="59"/>
      <c r="M5" s="59"/>
      <c r="N5" s="59"/>
      <c r="O5" s="59"/>
      <c r="P5" s="91"/>
      <c r="R5" s="60"/>
    </row>
    <row r="6" spans="1:27" ht="18">
      <c r="A6" s="5" t="s">
        <v>1</v>
      </c>
      <c r="B6" s="61" t="s">
        <v>81</v>
      </c>
      <c r="C6" s="1"/>
      <c r="D6" s="1"/>
      <c r="E6" s="1"/>
      <c r="F6" s="1"/>
      <c r="G6" s="1"/>
      <c r="H6" s="1"/>
      <c r="I6" s="1"/>
      <c r="J6" s="1"/>
      <c r="K6" s="1"/>
      <c r="L6" s="1"/>
      <c r="M6" s="1"/>
      <c r="N6" s="1"/>
      <c r="O6" s="1"/>
      <c r="P6" s="92"/>
      <c r="Q6" s="8"/>
      <c r="R6" s="6"/>
    </row>
    <row r="7" spans="1:27" ht="12" customHeight="1" thickBot="1">
      <c r="A7" s="7"/>
      <c r="B7" s="16"/>
      <c r="C7" s="1"/>
      <c r="D7" s="1"/>
      <c r="E7" s="1"/>
      <c r="F7" s="1"/>
      <c r="G7" s="1"/>
      <c r="H7" s="1"/>
      <c r="I7" s="1"/>
      <c r="J7" s="1"/>
      <c r="K7" s="1"/>
      <c r="L7" s="1"/>
      <c r="M7" s="1"/>
      <c r="N7" s="1"/>
      <c r="O7" s="1"/>
    </row>
    <row r="8" spans="1:27" ht="15" customHeight="1">
      <c r="A8" s="205" t="s">
        <v>40</v>
      </c>
      <c r="B8" s="206"/>
      <c r="C8" s="206"/>
      <c r="D8" s="206"/>
      <c r="E8" s="206"/>
      <c r="F8" s="206"/>
      <c r="G8" s="206"/>
      <c r="H8" s="206"/>
      <c r="I8" s="206"/>
      <c r="J8" s="206"/>
      <c r="K8" s="206"/>
      <c r="L8" s="206"/>
      <c r="M8" s="206"/>
      <c r="N8" s="206"/>
      <c r="O8" s="210" t="s">
        <v>25</v>
      </c>
      <c r="P8" s="211"/>
      <c r="Q8" s="57"/>
      <c r="R8" s="70">
        <v>0</v>
      </c>
    </row>
    <row r="9" spans="1:27">
      <c r="A9" s="207"/>
      <c r="B9" s="208"/>
      <c r="C9" s="208"/>
      <c r="D9" s="208"/>
      <c r="E9" s="208"/>
      <c r="F9" s="208"/>
      <c r="G9" s="208"/>
      <c r="H9" s="208"/>
      <c r="I9" s="208"/>
      <c r="J9" s="208"/>
      <c r="K9" s="208"/>
      <c r="L9" s="208"/>
      <c r="M9" s="208"/>
      <c r="N9" s="209"/>
      <c r="O9" s="212" t="s">
        <v>32</v>
      </c>
      <c r="P9" s="213"/>
      <c r="Q9" s="55"/>
      <c r="R9" s="118">
        <f>S9+T9+U9+V9+W9</f>
        <v>7502</v>
      </c>
      <c r="S9" s="100">
        <v>574</v>
      </c>
      <c r="T9" s="100">
        <v>574</v>
      </c>
      <c r="U9" s="101">
        <v>912</v>
      </c>
      <c r="V9" s="101">
        <v>442</v>
      </c>
      <c r="W9" s="102">
        <v>5000</v>
      </c>
      <c r="X9" s="102"/>
      <c r="Y9" s="100"/>
      <c r="Z9" s="100"/>
    </row>
    <row r="10" spans="1:27">
      <c r="A10" s="214" t="s">
        <v>44</v>
      </c>
      <c r="B10" s="215"/>
      <c r="C10" s="215"/>
      <c r="D10" s="215"/>
      <c r="E10" s="215"/>
      <c r="F10" s="215"/>
      <c r="G10" s="215"/>
      <c r="H10" s="215"/>
      <c r="I10" s="215"/>
      <c r="J10" s="215"/>
      <c r="K10" s="215"/>
      <c r="L10" s="215"/>
      <c r="M10" s="215"/>
      <c r="N10" s="216"/>
      <c r="O10" s="219" t="s">
        <v>31</v>
      </c>
      <c r="P10" s="220"/>
      <c r="Q10" s="52"/>
      <c r="R10" s="119">
        <f>S10+T10+U10+V10+W10+X10+Y10+Z10</f>
        <v>15735</v>
      </c>
      <c r="S10" s="103">
        <v>1015</v>
      </c>
      <c r="T10" s="103">
        <v>2457</v>
      </c>
      <c r="U10" s="103">
        <v>2332</v>
      </c>
      <c r="V10" s="103">
        <v>2332</v>
      </c>
      <c r="W10" s="101">
        <v>933</v>
      </c>
      <c r="X10" s="103">
        <v>1866</v>
      </c>
      <c r="Y10" s="102">
        <v>3600</v>
      </c>
      <c r="Z10" s="103">
        <v>1200</v>
      </c>
      <c r="AA10" s="11"/>
    </row>
    <row r="11" spans="1:27">
      <c r="A11" s="214"/>
      <c r="B11" s="215"/>
      <c r="C11" s="215"/>
      <c r="D11" s="215"/>
      <c r="E11" s="215"/>
      <c r="F11" s="215"/>
      <c r="G11" s="215"/>
      <c r="H11" s="215"/>
      <c r="I11" s="215"/>
      <c r="J11" s="215"/>
      <c r="K11" s="215"/>
      <c r="L11" s="215"/>
      <c r="M11" s="215"/>
      <c r="N11" s="216"/>
      <c r="O11" s="108" t="s">
        <v>3</v>
      </c>
      <c r="P11" s="109"/>
      <c r="Q11" s="55"/>
      <c r="R11" s="117">
        <f>S11+T11+U11+V11+W11+X11+Y11</f>
        <v>15790</v>
      </c>
      <c r="S11" s="102">
        <v>2267</v>
      </c>
      <c r="T11" s="104">
        <v>2217</v>
      </c>
      <c r="U11" s="103">
        <v>2267</v>
      </c>
      <c r="V11" s="103">
        <v>4616</v>
      </c>
      <c r="W11" s="103">
        <v>2167</v>
      </c>
      <c r="X11" s="103">
        <v>1410</v>
      </c>
      <c r="Y11" s="101">
        <v>846</v>
      </c>
      <c r="Z11" s="102"/>
    </row>
    <row r="12" spans="1:27" ht="15" customHeight="1">
      <c r="A12" s="214"/>
      <c r="B12" s="215"/>
      <c r="C12" s="215"/>
      <c r="D12" s="215"/>
      <c r="E12" s="215"/>
      <c r="F12" s="215"/>
      <c r="G12" s="215"/>
      <c r="H12" s="215"/>
      <c r="I12" s="215"/>
      <c r="J12" s="215"/>
      <c r="K12" s="215"/>
      <c r="L12" s="215"/>
      <c r="M12" s="215"/>
      <c r="N12" s="216"/>
      <c r="O12" s="110" t="s">
        <v>26</v>
      </c>
      <c r="P12" s="111"/>
      <c r="Q12" s="53"/>
      <c r="R12" s="71">
        <v>0</v>
      </c>
      <c r="S12" s="100"/>
      <c r="T12" s="100"/>
      <c r="U12" s="100"/>
      <c r="V12" s="100"/>
      <c r="W12" s="100"/>
      <c r="X12" s="100"/>
      <c r="Y12" s="100"/>
      <c r="Z12" s="100"/>
    </row>
    <row r="13" spans="1:27" ht="15" customHeight="1">
      <c r="A13" s="214"/>
      <c r="B13" s="215"/>
      <c r="C13" s="215"/>
      <c r="D13" s="215"/>
      <c r="E13" s="215"/>
      <c r="F13" s="215"/>
      <c r="G13" s="215"/>
      <c r="H13" s="215"/>
      <c r="I13" s="215"/>
      <c r="J13" s="215"/>
      <c r="K13" s="215"/>
      <c r="L13" s="215"/>
      <c r="M13" s="215"/>
      <c r="N13" s="216"/>
      <c r="O13" s="112" t="s">
        <v>24</v>
      </c>
      <c r="P13" s="109"/>
      <c r="Q13" s="56"/>
      <c r="R13" s="71">
        <v>0</v>
      </c>
      <c r="S13" s="100"/>
      <c r="T13" s="100"/>
      <c r="U13" s="100"/>
      <c r="V13" s="100"/>
      <c r="W13" s="100"/>
      <c r="X13" s="100"/>
      <c r="Y13" s="100"/>
      <c r="Z13" s="100"/>
    </row>
    <row r="14" spans="1:27" ht="15" customHeight="1">
      <c r="A14" s="214"/>
      <c r="B14" s="215"/>
      <c r="C14" s="215"/>
      <c r="D14" s="215"/>
      <c r="E14" s="215"/>
      <c r="F14" s="215"/>
      <c r="G14" s="215"/>
      <c r="H14" s="215"/>
      <c r="I14" s="215"/>
      <c r="J14" s="215"/>
      <c r="K14" s="215"/>
      <c r="L14" s="215"/>
      <c r="M14" s="215"/>
      <c r="N14" s="216"/>
      <c r="O14" s="110" t="s">
        <v>29</v>
      </c>
      <c r="P14" s="111"/>
      <c r="Q14" s="53"/>
      <c r="R14" s="117">
        <f>S14+T14+U14+V14</f>
        <v>23650</v>
      </c>
      <c r="S14" s="103">
        <v>5000</v>
      </c>
      <c r="T14" s="103">
        <v>7500</v>
      </c>
      <c r="U14" s="103">
        <v>3500</v>
      </c>
      <c r="V14" s="103">
        <v>7650</v>
      </c>
      <c r="W14" s="100"/>
      <c r="X14" s="100"/>
      <c r="Y14" s="100"/>
      <c r="Z14" s="100"/>
    </row>
    <row r="15" spans="1:27" ht="15" customHeight="1">
      <c r="A15" s="214"/>
      <c r="B15" s="215"/>
      <c r="C15" s="215"/>
      <c r="D15" s="215"/>
      <c r="E15" s="215"/>
      <c r="F15" s="215"/>
      <c r="G15" s="215"/>
      <c r="H15" s="215"/>
      <c r="I15" s="215"/>
      <c r="J15" s="215"/>
      <c r="K15" s="215"/>
      <c r="L15" s="215"/>
      <c r="M15" s="215"/>
      <c r="N15" s="216"/>
      <c r="O15" s="112" t="s">
        <v>2</v>
      </c>
      <c r="P15" s="109"/>
      <c r="Q15" s="56"/>
      <c r="R15" s="117">
        <f>S15+T15</f>
        <v>13000</v>
      </c>
      <c r="S15" s="103">
        <v>6000</v>
      </c>
      <c r="T15" s="103">
        <v>7000</v>
      </c>
      <c r="U15" s="100"/>
      <c r="V15" s="100"/>
      <c r="W15" s="100"/>
      <c r="X15" s="100"/>
      <c r="Y15" s="100"/>
      <c r="Z15" s="100"/>
    </row>
    <row r="16" spans="1:27" ht="15" customHeight="1">
      <c r="A16" s="214"/>
      <c r="B16" s="215"/>
      <c r="C16" s="215"/>
      <c r="D16" s="215"/>
      <c r="E16" s="215"/>
      <c r="F16" s="215"/>
      <c r="G16" s="215"/>
      <c r="H16" s="215"/>
      <c r="I16" s="215"/>
      <c r="J16" s="215"/>
      <c r="K16" s="215"/>
      <c r="L16" s="215"/>
      <c r="M16" s="215"/>
      <c r="N16" s="216"/>
      <c r="O16" s="110" t="s">
        <v>37</v>
      </c>
      <c r="P16" s="111"/>
      <c r="Q16" s="53"/>
      <c r="R16" s="71">
        <v>0</v>
      </c>
      <c r="S16" s="100"/>
      <c r="T16" s="100"/>
      <c r="U16" s="100"/>
      <c r="V16" s="100"/>
      <c r="W16" s="100"/>
      <c r="X16" s="100"/>
      <c r="Y16" s="100"/>
      <c r="Z16" s="100"/>
    </row>
    <row r="17" spans="1:26" ht="15" customHeight="1">
      <c r="A17" s="214"/>
      <c r="B17" s="215"/>
      <c r="C17" s="215"/>
      <c r="D17" s="215"/>
      <c r="E17" s="215"/>
      <c r="F17" s="215"/>
      <c r="G17" s="215"/>
      <c r="H17" s="215"/>
      <c r="I17" s="215"/>
      <c r="J17" s="215"/>
      <c r="K17" s="215"/>
      <c r="L17" s="215"/>
      <c r="M17" s="215"/>
      <c r="N17" s="216"/>
      <c r="O17" s="112" t="s">
        <v>35</v>
      </c>
      <c r="P17" s="109"/>
      <c r="Q17" s="56"/>
      <c r="R17" s="71">
        <f>S17</f>
        <v>1500</v>
      </c>
      <c r="S17" s="100">
        <v>1500</v>
      </c>
      <c r="T17" s="100"/>
      <c r="U17" s="100"/>
      <c r="V17" s="100"/>
      <c r="W17" s="100"/>
      <c r="X17" s="100"/>
      <c r="Y17" s="100"/>
      <c r="Z17" s="100"/>
    </row>
    <row r="18" spans="1:26" ht="15" customHeight="1">
      <c r="A18" s="214"/>
      <c r="B18" s="215"/>
      <c r="C18" s="215"/>
      <c r="D18" s="215"/>
      <c r="E18" s="215"/>
      <c r="F18" s="215"/>
      <c r="G18" s="215"/>
      <c r="H18" s="215"/>
      <c r="I18" s="215"/>
      <c r="J18" s="215"/>
      <c r="K18" s="215"/>
      <c r="L18" s="215"/>
      <c r="M18" s="215"/>
      <c r="N18" s="216"/>
      <c r="O18" s="112" t="s">
        <v>28</v>
      </c>
      <c r="P18" s="109"/>
      <c r="Q18" s="56"/>
      <c r="R18" s="69">
        <f>S18+T18+U18+V18</f>
        <v>5106.6400000000003</v>
      </c>
      <c r="S18" s="105">
        <v>1928.01</v>
      </c>
      <c r="T18" s="105">
        <v>908.46</v>
      </c>
      <c r="U18" s="105">
        <v>1745.17</v>
      </c>
      <c r="V18" s="106">
        <v>525</v>
      </c>
      <c r="W18" s="100"/>
      <c r="X18" s="100"/>
      <c r="Y18" s="100"/>
      <c r="Z18" s="100"/>
    </row>
    <row r="19" spans="1:26" ht="15" customHeight="1" thickBot="1">
      <c r="A19" s="214"/>
      <c r="B19" s="215"/>
      <c r="C19" s="215"/>
      <c r="D19" s="215"/>
      <c r="E19" s="215"/>
      <c r="F19" s="215"/>
      <c r="G19" s="215"/>
      <c r="H19" s="215"/>
      <c r="I19" s="215"/>
      <c r="J19" s="215"/>
      <c r="K19" s="215"/>
      <c r="L19" s="215"/>
      <c r="M19" s="215"/>
      <c r="N19" s="216"/>
      <c r="O19" s="113" t="s">
        <v>34</v>
      </c>
      <c r="P19" s="114"/>
      <c r="Q19" s="54"/>
      <c r="R19" s="72">
        <f>S19+T19+U19</f>
        <v>2775</v>
      </c>
      <c r="S19" s="103">
        <v>1275</v>
      </c>
      <c r="T19" s="101">
        <v>750</v>
      </c>
      <c r="U19" s="101">
        <v>750</v>
      </c>
      <c r="V19" s="100"/>
      <c r="W19" s="100"/>
      <c r="X19" s="100"/>
      <c r="Y19" s="100"/>
      <c r="Z19" s="100"/>
    </row>
    <row r="20" spans="1:26" ht="18.75" thickBot="1">
      <c r="A20" s="217"/>
      <c r="B20" s="218"/>
      <c r="C20" s="218"/>
      <c r="D20" s="218"/>
      <c r="E20" s="218"/>
      <c r="F20" s="218"/>
      <c r="G20" s="218"/>
      <c r="H20" s="218"/>
      <c r="I20" s="218"/>
      <c r="J20" s="218"/>
      <c r="K20" s="218"/>
      <c r="L20" s="218"/>
      <c r="M20" s="218"/>
      <c r="N20" s="218"/>
      <c r="O20" s="221" t="s">
        <v>30</v>
      </c>
      <c r="P20" s="222"/>
      <c r="Q20" s="51"/>
      <c r="R20" s="107">
        <f>R9+R10+R11+R14+R15+R17+R18+R19</f>
        <v>85058.64</v>
      </c>
      <c r="S20" s="100"/>
      <c r="T20" s="100"/>
      <c r="U20" s="100"/>
      <c r="V20" s="100"/>
      <c r="W20" s="100"/>
      <c r="X20" s="100"/>
      <c r="Y20" s="100"/>
      <c r="Z20" s="100"/>
    </row>
    <row r="21" spans="1:26" ht="16.5" thickBot="1">
      <c r="A21" s="1"/>
      <c r="B21" s="17"/>
      <c r="C21" s="1"/>
      <c r="D21" s="1"/>
      <c r="E21" s="1"/>
      <c r="F21" s="1"/>
      <c r="G21" s="1"/>
      <c r="H21" s="1"/>
      <c r="I21" s="1"/>
      <c r="J21" s="1"/>
      <c r="K21" s="1"/>
      <c r="L21" s="1"/>
      <c r="M21" s="1"/>
      <c r="N21" s="1"/>
      <c r="O21" s="115"/>
      <c r="P21" s="100"/>
    </row>
    <row r="22" spans="1:26" ht="15.95" customHeight="1" thickBot="1">
      <c r="A22" s="232" t="s">
        <v>4</v>
      </c>
      <c r="B22" s="234" t="s">
        <v>5</v>
      </c>
      <c r="C22" s="236" t="s">
        <v>6</v>
      </c>
      <c r="D22" s="237"/>
      <c r="E22" s="237"/>
      <c r="F22" s="237"/>
      <c r="G22" s="237"/>
      <c r="H22" s="237"/>
      <c r="I22" s="237"/>
      <c r="J22" s="237"/>
      <c r="K22" s="237"/>
      <c r="L22" s="237"/>
      <c r="M22" s="237"/>
      <c r="N22" s="203"/>
      <c r="O22" s="10"/>
      <c r="P22" s="238" t="s">
        <v>7</v>
      </c>
      <c r="Q22" s="239"/>
      <c r="R22" s="240"/>
      <c r="S22" s="202"/>
      <c r="T22" s="203"/>
    </row>
    <row r="23" spans="1:26" ht="60" customHeight="1" thickBot="1">
      <c r="A23" s="233"/>
      <c r="B23" s="235"/>
      <c r="C23" s="13" t="s">
        <v>8</v>
      </c>
      <c r="D23" s="13" t="s">
        <v>9</v>
      </c>
      <c r="E23" s="13" t="s">
        <v>10</v>
      </c>
      <c r="F23" s="13" t="s">
        <v>11</v>
      </c>
      <c r="G23" s="13" t="s">
        <v>12</v>
      </c>
      <c r="H23" s="13" t="s">
        <v>13</v>
      </c>
      <c r="I23" s="13" t="s">
        <v>14</v>
      </c>
      <c r="J23" s="13" t="s">
        <v>15</v>
      </c>
      <c r="K23" s="13" t="s">
        <v>16</v>
      </c>
      <c r="L23" s="13" t="s">
        <v>17</v>
      </c>
      <c r="M23" s="13" t="s">
        <v>18</v>
      </c>
      <c r="N23" s="13" t="s">
        <v>19</v>
      </c>
      <c r="O23" s="9" t="s">
        <v>20</v>
      </c>
      <c r="P23" s="9" t="s">
        <v>21</v>
      </c>
      <c r="Q23" s="14" t="s">
        <v>68</v>
      </c>
      <c r="R23" s="12" t="s">
        <v>43</v>
      </c>
      <c r="S23" s="143" t="s">
        <v>84</v>
      </c>
      <c r="T23" s="144" t="s">
        <v>85</v>
      </c>
      <c r="U23" s="11"/>
    </row>
    <row r="24" spans="1:26" ht="74.099999999999994" customHeight="1" thickBot="1">
      <c r="A24" s="97" t="s">
        <v>50</v>
      </c>
      <c r="B24" s="83" t="s">
        <v>69</v>
      </c>
      <c r="C24" s="73"/>
      <c r="D24" s="73"/>
      <c r="E24" s="73"/>
      <c r="F24" s="73"/>
      <c r="G24" s="73"/>
      <c r="H24" s="73"/>
      <c r="I24" s="73"/>
      <c r="J24" s="73"/>
      <c r="K24" s="73"/>
      <c r="L24" s="73"/>
      <c r="M24" s="73"/>
      <c r="N24" s="73"/>
      <c r="O24" s="78"/>
      <c r="P24" s="25"/>
      <c r="Q24" s="121"/>
      <c r="R24" s="132">
        <v>34174.79</v>
      </c>
      <c r="S24" s="156" t="s">
        <v>72</v>
      </c>
      <c r="T24" s="157"/>
      <c r="U24" s="11"/>
    </row>
    <row r="25" spans="1:26" ht="72.95" customHeight="1" thickBot="1">
      <c r="A25" s="86" t="s">
        <v>52</v>
      </c>
      <c r="B25" s="84" t="s">
        <v>82</v>
      </c>
      <c r="C25" s="74"/>
      <c r="D25" s="74"/>
      <c r="E25" s="74"/>
      <c r="F25" s="74"/>
      <c r="G25" s="74"/>
      <c r="H25" s="74"/>
      <c r="I25" s="74"/>
      <c r="J25" s="74"/>
      <c r="K25" s="74"/>
      <c r="L25" s="74"/>
      <c r="M25" s="74"/>
      <c r="N25" s="74"/>
      <c r="O25" s="79"/>
      <c r="P25" s="25"/>
      <c r="Q25" s="121"/>
      <c r="R25" s="132">
        <v>50883.85</v>
      </c>
      <c r="S25" s="158"/>
      <c r="T25" s="158"/>
      <c r="U25" s="11"/>
    </row>
    <row r="26" spans="1:26" ht="54.95" customHeight="1" thickBot="1">
      <c r="A26" s="88" t="s">
        <v>51</v>
      </c>
      <c r="B26" s="85" t="s">
        <v>47</v>
      </c>
      <c r="C26" s="75"/>
      <c r="D26" s="75"/>
      <c r="E26" s="75"/>
      <c r="F26" s="75"/>
      <c r="G26" s="75"/>
      <c r="H26" s="75"/>
      <c r="I26" s="75"/>
      <c r="J26" s="75"/>
      <c r="K26" s="75"/>
      <c r="L26" s="75"/>
      <c r="M26" s="75"/>
      <c r="N26" s="75"/>
      <c r="O26" s="80"/>
      <c r="P26" s="25"/>
      <c r="Q26" s="121"/>
      <c r="R26" s="132">
        <v>85058.64</v>
      </c>
      <c r="S26" s="157"/>
      <c r="T26" s="157"/>
      <c r="U26" s="11"/>
    </row>
    <row r="27" spans="1:26" ht="102" customHeight="1" thickBot="1">
      <c r="A27" s="120" t="s">
        <v>58</v>
      </c>
      <c r="B27" s="96" t="s">
        <v>90</v>
      </c>
      <c r="C27" s="21"/>
      <c r="D27" s="21"/>
      <c r="E27" s="21"/>
      <c r="F27" s="21"/>
      <c r="G27" s="22"/>
      <c r="H27" s="21"/>
      <c r="I27" s="21"/>
      <c r="J27" s="21"/>
      <c r="K27" s="21"/>
      <c r="L27" s="21"/>
      <c r="M27" s="21"/>
      <c r="N27" s="21"/>
      <c r="O27" s="81" t="s">
        <v>45</v>
      </c>
      <c r="P27" s="122" t="s">
        <v>31</v>
      </c>
      <c r="Q27" s="123">
        <v>1015</v>
      </c>
      <c r="R27" s="145">
        <v>1015</v>
      </c>
      <c r="S27" s="159">
        <v>0</v>
      </c>
      <c r="T27" s="180">
        <v>1015</v>
      </c>
      <c r="U27" s="166" t="s">
        <v>103</v>
      </c>
    </row>
    <row r="28" spans="1:26" ht="120" customHeight="1" thickBot="1">
      <c r="A28" s="225" t="s">
        <v>57</v>
      </c>
      <c r="B28" s="96" t="s">
        <v>46</v>
      </c>
      <c r="C28" s="76"/>
      <c r="D28" s="23"/>
      <c r="E28" s="23"/>
      <c r="F28" s="23"/>
      <c r="G28" s="23"/>
      <c r="H28" s="23"/>
      <c r="I28" s="24"/>
      <c r="J28" s="23"/>
      <c r="K28" s="23"/>
      <c r="L28" s="23"/>
      <c r="M28" s="23"/>
      <c r="N28" s="23"/>
      <c r="O28" s="82" t="s">
        <v>22</v>
      </c>
      <c r="P28" s="161" t="s">
        <v>87</v>
      </c>
      <c r="Q28" s="129" t="s">
        <v>48</v>
      </c>
      <c r="R28" s="146">
        <v>10298</v>
      </c>
      <c r="S28" s="182">
        <v>10298</v>
      </c>
      <c r="T28" s="157">
        <v>0</v>
      </c>
    </row>
    <row r="29" spans="1:26" ht="36" customHeight="1" thickBot="1">
      <c r="A29" s="226"/>
      <c r="B29" s="96" t="s">
        <v>49</v>
      </c>
      <c r="C29" s="77"/>
      <c r="D29" s="26"/>
      <c r="E29" s="26"/>
      <c r="F29" s="26"/>
      <c r="G29" s="26"/>
      <c r="H29" s="26"/>
      <c r="I29" s="26"/>
      <c r="J29" s="27"/>
      <c r="K29" s="26"/>
      <c r="L29" s="26"/>
      <c r="M29" s="26"/>
      <c r="N29" s="26"/>
      <c r="O29" s="25" t="s">
        <v>22</v>
      </c>
      <c r="P29" s="122" t="s">
        <v>31</v>
      </c>
      <c r="Q29" s="130">
        <v>2332</v>
      </c>
      <c r="R29" s="133">
        <v>2332</v>
      </c>
      <c r="S29" s="182">
        <v>2332</v>
      </c>
      <c r="T29" s="157">
        <v>0</v>
      </c>
    </row>
    <row r="30" spans="1:26" ht="126" customHeight="1" thickBot="1">
      <c r="A30" s="97" t="s">
        <v>56</v>
      </c>
      <c r="B30" s="96" t="s">
        <v>53</v>
      </c>
      <c r="C30" s="28"/>
      <c r="D30" s="28"/>
      <c r="E30" s="28"/>
      <c r="F30" s="28"/>
      <c r="G30" s="28"/>
      <c r="H30" s="28"/>
      <c r="I30" s="138"/>
      <c r="J30" s="138"/>
      <c r="K30" s="26"/>
      <c r="L30" s="26"/>
      <c r="M30" s="28"/>
      <c r="N30" s="28"/>
      <c r="O30" s="30" t="s">
        <v>22</v>
      </c>
      <c r="P30" s="161" t="s">
        <v>88</v>
      </c>
      <c r="Q30" s="131" t="s">
        <v>54</v>
      </c>
      <c r="R30" s="147">
        <v>12623</v>
      </c>
      <c r="S30" s="182">
        <v>12623</v>
      </c>
      <c r="T30" s="157">
        <v>0</v>
      </c>
    </row>
    <row r="31" spans="1:26" ht="107.1" customHeight="1" thickBot="1">
      <c r="A31" s="227" t="s">
        <v>59</v>
      </c>
      <c r="B31" s="87" t="s">
        <v>55</v>
      </c>
      <c r="C31" s="23"/>
      <c r="D31" s="23"/>
      <c r="E31" s="23"/>
      <c r="F31" s="23"/>
      <c r="G31" s="23"/>
      <c r="H31" s="23"/>
      <c r="I31" s="23"/>
      <c r="J31" s="23"/>
      <c r="K31" s="28"/>
      <c r="L31" s="29"/>
      <c r="M31" s="29"/>
      <c r="N31" s="23"/>
      <c r="O31" s="34" t="s">
        <v>22</v>
      </c>
      <c r="P31" s="161" t="s">
        <v>89</v>
      </c>
      <c r="Q31" s="131" t="s">
        <v>70</v>
      </c>
      <c r="R31" s="148">
        <v>7612</v>
      </c>
      <c r="S31" s="182">
        <v>7612</v>
      </c>
      <c r="T31" s="180">
        <v>0</v>
      </c>
    </row>
    <row r="32" spans="1:26" ht="51" customHeight="1" thickBot="1">
      <c r="A32" s="227"/>
      <c r="B32" s="87" t="s">
        <v>60</v>
      </c>
      <c r="C32" s="23"/>
      <c r="D32" s="23"/>
      <c r="E32" s="23"/>
      <c r="F32" s="23"/>
      <c r="G32" s="23"/>
      <c r="H32" s="23"/>
      <c r="I32" s="23"/>
      <c r="J32" s="23"/>
      <c r="K32" s="32"/>
      <c r="L32" s="29"/>
      <c r="M32" s="29"/>
      <c r="N32" s="28"/>
      <c r="O32" s="33" t="s">
        <v>22</v>
      </c>
      <c r="P32" s="124" t="s">
        <v>3</v>
      </c>
      <c r="Q32" s="134">
        <v>4616</v>
      </c>
      <c r="R32" s="149">
        <v>4616</v>
      </c>
      <c r="S32" s="182">
        <v>420</v>
      </c>
      <c r="T32" s="180">
        <v>4196</v>
      </c>
      <c r="U32" s="186" t="s">
        <v>100</v>
      </c>
    </row>
    <row r="33" spans="1:22" ht="66.95" customHeight="1">
      <c r="A33" s="141" t="s">
        <v>63</v>
      </c>
      <c r="B33" s="142" t="s">
        <v>83</v>
      </c>
      <c r="C33" s="32"/>
      <c r="D33" s="32"/>
      <c r="E33" s="32"/>
      <c r="F33" s="32"/>
      <c r="G33" s="32"/>
      <c r="H33" s="32"/>
      <c r="I33" s="32"/>
      <c r="J33" s="32"/>
      <c r="K33" s="31"/>
      <c r="L33" s="31"/>
      <c r="M33" s="32"/>
      <c r="N33" s="32"/>
      <c r="O33" s="33" t="s">
        <v>22</v>
      </c>
      <c r="P33" s="140" t="s">
        <v>75</v>
      </c>
      <c r="Q33" s="135">
        <v>5000</v>
      </c>
      <c r="R33" s="133">
        <v>5000</v>
      </c>
      <c r="S33" s="182" t="s">
        <v>86</v>
      </c>
      <c r="T33" s="180">
        <v>113</v>
      </c>
      <c r="U33" s="166" t="s">
        <v>103</v>
      </c>
      <c r="V33" s="166" t="s">
        <v>99</v>
      </c>
    </row>
    <row r="34" spans="1:22" ht="90.95" customHeight="1">
      <c r="A34" s="228" t="s">
        <v>64</v>
      </c>
      <c r="B34" s="89" t="s">
        <v>61</v>
      </c>
      <c r="C34" s="32"/>
      <c r="D34" s="32"/>
      <c r="E34" s="32"/>
      <c r="F34" s="32"/>
      <c r="G34" s="32"/>
      <c r="H34" s="32"/>
      <c r="I34" s="32"/>
      <c r="J34" s="31"/>
      <c r="K34" s="31"/>
      <c r="L34" s="32"/>
      <c r="M34" s="32"/>
      <c r="N34" s="32"/>
      <c r="O34" s="33" t="s">
        <v>22</v>
      </c>
      <c r="P34" s="140" t="s">
        <v>76</v>
      </c>
      <c r="Q34" s="18" t="s">
        <v>77</v>
      </c>
      <c r="R34" s="133">
        <v>12125</v>
      </c>
      <c r="S34" s="182">
        <v>12125</v>
      </c>
      <c r="T34" s="157"/>
    </row>
    <row r="35" spans="1:22" ht="62.25" customHeight="1">
      <c r="A35" s="229"/>
      <c r="B35" s="142" t="s">
        <v>101</v>
      </c>
      <c r="C35" s="26"/>
      <c r="D35" s="26"/>
      <c r="E35" s="26"/>
      <c r="F35" s="26"/>
      <c r="G35" s="26"/>
      <c r="H35" s="32"/>
      <c r="I35" s="31"/>
      <c r="J35" s="31"/>
      <c r="K35" s="26"/>
      <c r="L35" s="26"/>
      <c r="M35" s="26"/>
      <c r="N35" s="26"/>
      <c r="O35" s="25" t="s">
        <v>22</v>
      </c>
      <c r="P35" s="122" t="s">
        <v>71</v>
      </c>
      <c r="Q35" s="18" t="s">
        <v>79</v>
      </c>
      <c r="R35" s="150">
        <v>5010</v>
      </c>
      <c r="S35" s="182">
        <v>5010</v>
      </c>
      <c r="T35" s="157"/>
    </row>
    <row r="36" spans="1:22" ht="60.75" customHeight="1">
      <c r="A36" s="230"/>
      <c r="B36" s="139" t="s">
        <v>80</v>
      </c>
      <c r="C36" s="26"/>
      <c r="D36" s="26"/>
      <c r="E36" s="26"/>
      <c r="F36" s="26"/>
      <c r="G36" s="26"/>
      <c r="H36" s="32"/>
      <c r="I36" s="31"/>
      <c r="J36" s="31"/>
      <c r="K36" s="26"/>
      <c r="L36" s="26"/>
      <c r="M36" s="26"/>
      <c r="N36" s="26"/>
      <c r="O36" s="25" t="s">
        <v>22</v>
      </c>
      <c r="P36" s="122" t="s">
        <v>71</v>
      </c>
      <c r="Q36" s="18" t="s">
        <v>62</v>
      </c>
      <c r="R36" s="150">
        <v>2046</v>
      </c>
      <c r="S36" s="182">
        <v>2046</v>
      </c>
      <c r="T36" s="157"/>
    </row>
    <row r="37" spans="1:22" ht="16.5" thickBot="1">
      <c r="A37" s="38"/>
      <c r="B37" s="20"/>
      <c r="C37" s="35"/>
      <c r="D37" s="35"/>
      <c r="E37" s="35"/>
      <c r="F37" s="35"/>
      <c r="G37" s="35"/>
      <c r="H37" s="35"/>
      <c r="I37" s="35"/>
      <c r="J37" s="35"/>
      <c r="K37" s="35"/>
      <c r="L37" s="35"/>
      <c r="M37" s="35"/>
      <c r="N37" s="35"/>
      <c r="O37" s="36"/>
      <c r="P37" s="93"/>
      <c r="Q37" s="98"/>
      <c r="R37" s="151"/>
      <c r="S37" s="157"/>
      <c r="T37" s="157"/>
    </row>
    <row r="38" spans="1:22" ht="18.75" customHeight="1">
      <c r="A38" s="39" t="s">
        <v>27</v>
      </c>
      <c r="B38" s="116"/>
      <c r="C38" s="23"/>
      <c r="D38" s="23"/>
      <c r="E38" s="23"/>
      <c r="F38" s="23"/>
      <c r="G38" s="23"/>
      <c r="H38" s="23"/>
      <c r="I38" s="23"/>
      <c r="J38" s="23"/>
      <c r="K38" s="23"/>
      <c r="L38" s="23"/>
      <c r="M38" s="23"/>
      <c r="N38" s="23"/>
      <c r="O38" s="34"/>
      <c r="P38" s="94"/>
      <c r="Q38" s="99"/>
      <c r="R38" s="152"/>
      <c r="S38" s="157"/>
      <c r="T38" s="157"/>
    </row>
    <row r="39" spans="1:22" ht="31.5">
      <c r="A39" s="37"/>
      <c r="B39" s="18" t="s">
        <v>65</v>
      </c>
      <c r="C39" s="27"/>
      <c r="D39" s="27"/>
      <c r="E39" s="27"/>
      <c r="F39" s="27"/>
      <c r="G39" s="27"/>
      <c r="H39" s="27"/>
      <c r="I39" s="27"/>
      <c r="J39" s="27"/>
      <c r="K39" s="27"/>
      <c r="L39" s="27"/>
      <c r="M39" s="27"/>
      <c r="N39" s="27"/>
      <c r="O39" s="25" t="s">
        <v>22</v>
      </c>
      <c r="P39" s="126" t="s">
        <v>2</v>
      </c>
      <c r="Q39" s="136">
        <v>13000</v>
      </c>
      <c r="R39" s="130">
        <v>13000</v>
      </c>
      <c r="S39" s="191">
        <v>3799</v>
      </c>
      <c r="T39" s="157"/>
    </row>
    <row r="40" spans="1:22" ht="78.75">
      <c r="A40" s="37"/>
      <c r="B40" s="18" t="s">
        <v>74</v>
      </c>
      <c r="C40" s="27"/>
      <c r="D40" s="27"/>
      <c r="E40" s="27"/>
      <c r="F40" s="27"/>
      <c r="G40" s="27"/>
      <c r="H40" s="27"/>
      <c r="I40" s="27"/>
      <c r="J40" s="27"/>
      <c r="K40" s="27"/>
      <c r="L40" s="27"/>
      <c r="M40" s="27"/>
      <c r="N40" s="27"/>
      <c r="O40" s="25" t="s">
        <v>22</v>
      </c>
      <c r="P40" s="127" t="s">
        <v>34</v>
      </c>
      <c r="Q40" s="136">
        <v>2775</v>
      </c>
      <c r="R40" s="130">
        <v>2775</v>
      </c>
      <c r="S40" s="160"/>
      <c r="T40" s="157"/>
    </row>
    <row r="41" spans="1:22" ht="15.75">
      <c r="A41" s="38"/>
      <c r="B41" s="18" t="s">
        <v>66</v>
      </c>
      <c r="C41" s="27"/>
      <c r="D41" s="27"/>
      <c r="E41" s="27"/>
      <c r="F41" s="27"/>
      <c r="G41" s="27"/>
      <c r="H41" s="27"/>
      <c r="I41" s="27"/>
      <c r="J41" s="27"/>
      <c r="K41" s="27"/>
      <c r="L41" s="27"/>
      <c r="M41" s="27"/>
      <c r="N41" s="27"/>
      <c r="O41" s="25"/>
      <c r="P41" s="125" t="s">
        <v>35</v>
      </c>
      <c r="Q41" s="136">
        <v>1500</v>
      </c>
      <c r="R41" s="130">
        <v>1500</v>
      </c>
      <c r="S41" s="191">
        <v>622</v>
      </c>
      <c r="T41" s="157"/>
    </row>
    <row r="42" spans="1:22" ht="45.95" customHeight="1">
      <c r="A42" s="38"/>
      <c r="B42" s="18" t="s">
        <v>23</v>
      </c>
      <c r="C42" s="27"/>
      <c r="D42" s="27"/>
      <c r="E42" s="27"/>
      <c r="F42" s="27"/>
      <c r="G42" s="27"/>
      <c r="H42" s="27"/>
      <c r="I42" s="27"/>
      <c r="J42" s="27"/>
      <c r="K42" s="27"/>
      <c r="L42" s="27"/>
      <c r="M42" s="27"/>
      <c r="N42" s="27"/>
      <c r="O42" s="25"/>
      <c r="P42" s="125" t="s">
        <v>33</v>
      </c>
      <c r="Q42" s="136">
        <v>0</v>
      </c>
      <c r="R42" s="153"/>
      <c r="S42" s="191">
        <v>210</v>
      </c>
      <c r="T42" s="157"/>
    </row>
    <row r="43" spans="1:22" ht="32.25" thickBot="1">
      <c r="A43" s="48"/>
      <c r="B43" s="20" t="s">
        <v>73</v>
      </c>
      <c r="C43" s="49"/>
      <c r="D43" s="49"/>
      <c r="E43" s="49"/>
      <c r="F43" s="49"/>
      <c r="G43" s="49"/>
      <c r="H43" s="27"/>
      <c r="I43" s="27"/>
      <c r="J43" s="27"/>
      <c r="K43" s="27"/>
      <c r="L43" s="27"/>
      <c r="M43" s="27"/>
      <c r="N43" s="27"/>
      <c r="O43" s="50" t="s">
        <v>22</v>
      </c>
      <c r="P43" s="128" t="s">
        <v>28</v>
      </c>
      <c r="Q43" s="137">
        <v>5106.6400000000003</v>
      </c>
      <c r="R43" s="154">
        <v>5106.6400000000003</v>
      </c>
      <c r="S43" s="191">
        <v>573</v>
      </c>
      <c r="T43" s="157"/>
    </row>
    <row r="44" spans="1:22" ht="19.5" thickBot="1">
      <c r="A44" s="63"/>
      <c r="B44" s="65"/>
      <c r="C44" s="64"/>
      <c r="D44" s="64"/>
      <c r="E44" s="64"/>
      <c r="F44" s="64"/>
      <c r="G44" s="64"/>
      <c r="H44" s="64"/>
      <c r="I44" s="64"/>
      <c r="J44" s="64"/>
      <c r="K44" s="64"/>
      <c r="L44" s="64"/>
      <c r="M44" s="64"/>
      <c r="N44" s="64"/>
      <c r="O44" s="231" t="s">
        <v>36</v>
      </c>
      <c r="P44" s="231"/>
      <c r="Q44" s="66"/>
      <c r="R44" s="155">
        <f>SUM(R27:R43)</f>
        <v>85058.64</v>
      </c>
      <c r="S44" s="157"/>
      <c r="T44" s="157"/>
    </row>
    <row r="47" spans="1:22" ht="20.25" customHeight="1"/>
    <row r="48" spans="1:22" ht="21">
      <c r="Q48" s="45"/>
      <c r="R48" s="47"/>
    </row>
    <row r="49" spans="16:17" ht="18.75">
      <c r="P49" s="95"/>
      <c r="Q49" s="41"/>
    </row>
    <row r="52" spans="16:17" ht="20.25" customHeight="1"/>
    <row r="56" spans="16:17" ht="20.25" customHeight="1"/>
    <row r="58" spans="16:17" ht="20.25" customHeight="1"/>
    <row r="60" spans="16:17" ht="16.5" customHeight="1"/>
    <row r="68" spans="1:20" ht="81.75" customHeight="1"/>
    <row r="69" spans="1:20" s="40" customFormat="1" ht="27.75" customHeight="1">
      <c r="A69"/>
      <c r="B69" s="19"/>
      <c r="C69"/>
      <c r="D69"/>
      <c r="E69"/>
      <c r="F69"/>
      <c r="G69"/>
      <c r="H69"/>
      <c r="I69"/>
      <c r="J69"/>
      <c r="K69"/>
      <c r="L69"/>
      <c r="M69"/>
      <c r="N69"/>
      <c r="O69"/>
      <c r="P69" s="90"/>
      <c r="Q69"/>
      <c r="R69" s="2"/>
    </row>
    <row r="70" spans="1:20" ht="108.75" customHeight="1">
      <c r="T70" s="42"/>
    </row>
    <row r="71" spans="1:20" ht="42.75" customHeight="1">
      <c r="T71" s="42"/>
    </row>
    <row r="72" spans="1:20" ht="42.75" customHeight="1">
      <c r="B72" s="68"/>
      <c r="T72" s="43"/>
    </row>
    <row r="73" spans="1:20" s="40" customFormat="1" ht="84.75" customHeight="1">
      <c r="A73"/>
      <c r="B73" s="19"/>
      <c r="C73"/>
      <c r="D73"/>
      <c r="E73"/>
      <c r="F73"/>
      <c r="G73"/>
      <c r="H73"/>
      <c r="I73"/>
      <c r="J73"/>
      <c r="K73"/>
      <c r="L73"/>
      <c r="M73"/>
      <c r="N73"/>
      <c r="O73"/>
      <c r="P73" s="90"/>
      <c r="Q73"/>
      <c r="R73" s="2"/>
      <c r="T73" s="46"/>
    </row>
    <row r="74" spans="1:20" s="41" customFormat="1" ht="18.75">
      <c r="A74"/>
      <c r="B74" s="19"/>
      <c r="C74"/>
      <c r="D74"/>
      <c r="E74"/>
      <c r="F74"/>
      <c r="G74"/>
      <c r="H74"/>
      <c r="I74"/>
      <c r="J74"/>
      <c r="K74"/>
      <c r="L74"/>
      <c r="M74"/>
      <c r="N74"/>
      <c r="O74"/>
      <c r="P74" s="90"/>
      <c r="Q74"/>
      <c r="R74" s="2"/>
      <c r="T74" s="42"/>
    </row>
    <row r="75" spans="1:20" ht="18.75">
      <c r="T75" s="42"/>
    </row>
    <row r="76" spans="1:20">
      <c r="T76" s="44"/>
    </row>
  </sheetData>
  <mergeCells count="17">
    <mergeCell ref="A28:A29"/>
    <mergeCell ref="A31:A32"/>
    <mergeCell ref="A34:A36"/>
    <mergeCell ref="O44:P44"/>
    <mergeCell ref="A22:A23"/>
    <mergeCell ref="B22:B23"/>
    <mergeCell ref="C22:N22"/>
    <mergeCell ref="P22:R22"/>
    <mergeCell ref="S22:T22"/>
    <mergeCell ref="A2:B2"/>
    <mergeCell ref="A8:N9"/>
    <mergeCell ref="O8:P8"/>
    <mergeCell ref="O9:P9"/>
    <mergeCell ref="A10:N20"/>
    <mergeCell ref="O10:P10"/>
    <mergeCell ref="O20:P20"/>
    <mergeCell ref="B3:Q3"/>
  </mergeCells>
  <pageMargins left="0.43307086614173229" right="0.23622047244094491" top="0.55118110236220474" bottom="0.55118110236220474" header="0.31496062992125984" footer="0.31496062992125984"/>
  <pageSetup paperSize="9" fitToWidth="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C494-0F8F-4AF1-9D1B-FC872ED29CA2}">
  <dimension ref="A1:H7"/>
  <sheetViews>
    <sheetView workbookViewId="0">
      <selection activeCell="F4" sqref="F4"/>
    </sheetView>
  </sheetViews>
  <sheetFormatPr defaultRowHeight="15"/>
  <cols>
    <col min="2" max="2" width="40.7109375" customWidth="1"/>
    <col min="3" max="3" width="35.28515625" customWidth="1"/>
    <col min="4" max="4" width="19" customWidth="1"/>
    <col min="5" max="5" width="20.85546875" customWidth="1"/>
    <col min="6" max="6" width="12.42578125" customWidth="1"/>
    <col min="7" max="7" width="15.42578125" customWidth="1"/>
  </cols>
  <sheetData>
    <row r="1" spans="1:8" ht="30.75" thickBot="1">
      <c r="A1" t="s">
        <v>91</v>
      </c>
      <c r="B1" s="241" t="s">
        <v>104</v>
      </c>
      <c r="C1" s="242"/>
      <c r="D1" s="242"/>
      <c r="E1" s="242"/>
      <c r="F1" s="168" t="s">
        <v>105</v>
      </c>
      <c r="G1" s="156" t="s">
        <v>94</v>
      </c>
    </row>
    <row r="2" spans="1:8" ht="169.5" customHeight="1" thickBot="1">
      <c r="B2" s="96" t="s">
        <v>46</v>
      </c>
      <c r="C2" s="161" t="s">
        <v>87</v>
      </c>
      <c r="D2" s="162" t="s">
        <v>48</v>
      </c>
      <c r="E2" s="163">
        <v>10298</v>
      </c>
      <c r="F2" s="167" t="s">
        <v>109</v>
      </c>
      <c r="G2" s="156"/>
    </row>
    <row r="3" spans="1:8" ht="42.75">
      <c r="B3" s="96" t="s">
        <v>49</v>
      </c>
      <c r="C3" s="122" t="s">
        <v>31</v>
      </c>
      <c r="D3" s="130">
        <v>2332</v>
      </c>
      <c r="E3" s="163">
        <v>2332</v>
      </c>
      <c r="F3" s="157"/>
      <c r="G3" s="157"/>
    </row>
    <row r="4" spans="1:8">
      <c r="E4" s="157">
        <v>12630</v>
      </c>
      <c r="F4" s="169">
        <v>10233</v>
      </c>
      <c r="G4" s="192">
        <f>E4-F4</f>
        <v>2397</v>
      </c>
      <c r="H4" s="174"/>
    </row>
    <row r="7" spans="1:8">
      <c r="G7" s="164" t="s">
        <v>92</v>
      </c>
    </row>
  </sheetData>
  <mergeCells count="1">
    <mergeCell ref="B1:E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E468-DC2E-47AC-B467-EE18452193D0}">
  <dimension ref="B1:R4"/>
  <sheetViews>
    <sheetView workbookViewId="0">
      <selection activeCell="D2" sqref="D2"/>
    </sheetView>
  </sheetViews>
  <sheetFormatPr defaultRowHeight="15"/>
  <cols>
    <col min="2" max="2" width="47.85546875" customWidth="1"/>
    <col min="3" max="3" width="24.42578125" customWidth="1"/>
    <col min="4" max="4" width="19.5703125" customWidth="1"/>
    <col min="5" max="5" width="17" customWidth="1"/>
    <col min="6" max="6" width="17.85546875" customWidth="1"/>
    <col min="7" max="7" width="18" customWidth="1"/>
  </cols>
  <sheetData>
    <row r="1" spans="2:18">
      <c r="B1" s="243" t="s">
        <v>106</v>
      </c>
      <c r="C1" s="244"/>
      <c r="D1" s="244"/>
      <c r="E1" s="244"/>
      <c r="F1" s="172" t="s">
        <v>107</v>
      </c>
      <c r="G1" s="165" t="s">
        <v>110</v>
      </c>
    </row>
    <row r="2" spans="2:18" ht="199.5" customHeight="1">
      <c r="B2" s="171" t="s">
        <v>53</v>
      </c>
      <c r="C2" s="161" t="s">
        <v>88</v>
      </c>
      <c r="D2" s="131" t="s">
        <v>54</v>
      </c>
      <c r="E2" s="136">
        <v>12623</v>
      </c>
      <c r="F2" s="193" t="s">
        <v>108</v>
      </c>
      <c r="G2" s="173">
        <f>E2-F3</f>
        <v>5975</v>
      </c>
    </row>
    <row r="3" spans="2:18" ht="20.25" customHeight="1" thickBot="1">
      <c r="B3" s="170"/>
      <c r="F3">
        <f>4500+1954+194</f>
        <v>6648</v>
      </c>
      <c r="P3" s="161" t="s">
        <v>88</v>
      </c>
      <c r="Q3" s="131" t="s">
        <v>54</v>
      </c>
      <c r="R3" s="147">
        <v>12623</v>
      </c>
    </row>
    <row r="4" spans="2:18">
      <c r="F4" s="8"/>
      <c r="G4" s="164" t="s">
        <v>93</v>
      </c>
    </row>
  </sheetData>
  <mergeCells count="1">
    <mergeCell ref="B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2899-AC84-4482-898F-356381CBEF4A}">
  <dimension ref="B1:H4"/>
  <sheetViews>
    <sheetView workbookViewId="0">
      <selection activeCell="G3" sqref="G3"/>
    </sheetView>
  </sheetViews>
  <sheetFormatPr defaultRowHeight="15"/>
  <cols>
    <col min="2" max="2" width="36.5703125" customWidth="1"/>
    <col min="3" max="3" width="19.140625" customWidth="1"/>
    <col min="4" max="4" width="18" customWidth="1"/>
    <col min="5" max="5" width="15.140625" customWidth="1"/>
    <col min="6" max="6" width="14.28515625" customWidth="1"/>
    <col min="7" max="7" width="34" customWidth="1"/>
    <col min="8" max="8" width="17.140625" customWidth="1"/>
  </cols>
  <sheetData>
    <row r="1" spans="2:8">
      <c r="B1" s="245" t="s">
        <v>115</v>
      </c>
      <c r="C1" s="246"/>
      <c r="D1" s="246"/>
      <c r="E1" s="246"/>
      <c r="F1" s="164" t="s">
        <v>96</v>
      </c>
      <c r="G1" s="176" t="s">
        <v>94</v>
      </c>
      <c r="H1" s="164" t="s">
        <v>95</v>
      </c>
    </row>
    <row r="2" spans="2:8" ht="141.75">
      <c r="B2" s="195" t="s">
        <v>114</v>
      </c>
      <c r="C2" s="161" t="s">
        <v>89</v>
      </c>
      <c r="D2" s="131" t="s">
        <v>70</v>
      </c>
      <c r="E2" s="175">
        <v>7612</v>
      </c>
      <c r="F2" s="178">
        <v>8000</v>
      </c>
      <c r="G2" s="177" t="s">
        <v>98</v>
      </c>
      <c r="H2" s="157"/>
    </row>
    <row r="3" spans="2:8" ht="94.5">
      <c r="B3" s="87" t="s">
        <v>60</v>
      </c>
      <c r="C3" s="124" t="s">
        <v>3</v>
      </c>
      <c r="D3" s="134">
        <v>4616</v>
      </c>
      <c r="E3" s="135">
        <v>4616</v>
      </c>
      <c r="F3" s="196">
        <f>F2-E2</f>
        <v>388</v>
      </c>
      <c r="G3" s="179">
        <f>E3-F3</f>
        <v>4228</v>
      </c>
      <c r="H3" s="156"/>
    </row>
    <row r="4" spans="2:8">
      <c r="G4" s="157"/>
    </row>
  </sheetData>
  <mergeCells count="1">
    <mergeCell ref="B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38D32-641C-453A-88F3-6CAFC174DC92}">
  <dimension ref="A2:F7"/>
  <sheetViews>
    <sheetView topLeftCell="B1" workbookViewId="0">
      <selection activeCell="C7" sqref="C7"/>
    </sheetView>
  </sheetViews>
  <sheetFormatPr defaultRowHeight="15"/>
  <cols>
    <col min="1" max="1" width="46.140625" customWidth="1"/>
    <col min="2" max="2" width="37.140625" customWidth="1"/>
    <col min="3" max="3" width="23" customWidth="1"/>
    <col min="4" max="4" width="16.7109375" customWidth="1"/>
    <col min="5" max="5" width="20" customWidth="1"/>
    <col min="6" max="6" width="12.7109375" customWidth="1"/>
  </cols>
  <sheetData>
    <row r="2" spans="1:6" ht="24" customHeight="1">
      <c r="A2" s="243" t="s">
        <v>117</v>
      </c>
      <c r="B2" s="244"/>
      <c r="C2" s="244"/>
      <c r="D2" s="244"/>
      <c r="E2" s="176" t="s">
        <v>97</v>
      </c>
    </row>
    <row r="3" spans="1:6" ht="149.25" customHeight="1">
      <c r="A3" s="89" t="s">
        <v>61</v>
      </c>
      <c r="B3" s="183" t="s">
        <v>76</v>
      </c>
      <c r="C3" s="184" t="s">
        <v>77</v>
      </c>
      <c r="D3" s="185">
        <v>12125</v>
      </c>
      <c r="E3" s="181">
        <v>12125</v>
      </c>
      <c r="F3" s="187"/>
    </row>
    <row r="6" spans="1:6">
      <c r="E6" t="s">
        <v>122</v>
      </c>
      <c r="F6">
        <v>6000</v>
      </c>
    </row>
    <row r="7" spans="1:6">
      <c r="C7" t="s">
        <v>121</v>
      </c>
    </row>
  </sheetData>
  <mergeCells count="1">
    <mergeCell ref="A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218FB-E3B3-462D-BA4E-262F81D6AF10}">
  <dimension ref="B3:G4"/>
  <sheetViews>
    <sheetView topLeftCell="A2" workbookViewId="0">
      <selection activeCell="B4" sqref="B4"/>
    </sheetView>
  </sheetViews>
  <sheetFormatPr defaultRowHeight="15"/>
  <cols>
    <col min="2" max="2" width="31.42578125" customWidth="1"/>
    <col min="3" max="3" width="17.140625" customWidth="1"/>
    <col min="4" max="4" width="19" customWidth="1"/>
    <col min="5" max="5" width="19.5703125" customWidth="1"/>
    <col min="6" max="6" width="16.28515625" customWidth="1"/>
    <col min="7" max="7" width="11.28515625" bestFit="1" customWidth="1"/>
  </cols>
  <sheetData>
    <row r="3" spans="2:7" ht="29.25" customHeight="1">
      <c r="B3" s="243" t="s">
        <v>102</v>
      </c>
      <c r="C3" s="244"/>
      <c r="D3" s="244"/>
      <c r="E3" s="244"/>
      <c r="F3" s="176" t="s">
        <v>118</v>
      </c>
      <c r="G3" s="176" t="s">
        <v>94</v>
      </c>
    </row>
    <row r="4" spans="2:7" ht="141.75">
      <c r="B4" s="190" t="s">
        <v>78</v>
      </c>
      <c r="C4" s="140" t="s">
        <v>71</v>
      </c>
      <c r="D4" s="18" t="s">
        <v>79</v>
      </c>
      <c r="E4" s="163">
        <v>5010</v>
      </c>
      <c r="F4" s="188">
        <v>2607</v>
      </c>
      <c r="G4" s="189">
        <f>E4-F4</f>
        <v>2403</v>
      </c>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0E6E-CEC3-48E7-818E-BEB1191C8CBC}">
  <dimension ref="B1:G3"/>
  <sheetViews>
    <sheetView workbookViewId="0">
      <selection sqref="A1:G2"/>
    </sheetView>
  </sheetViews>
  <sheetFormatPr defaultRowHeight="15"/>
  <cols>
    <col min="2" max="2" width="45.140625" customWidth="1"/>
    <col min="3" max="3" width="14.5703125" customWidth="1"/>
    <col min="4" max="4" width="12.5703125" customWidth="1"/>
    <col min="5" max="5" width="13.140625" customWidth="1"/>
    <col min="6" max="6" width="16.140625" customWidth="1"/>
    <col min="7" max="7" width="17.5703125" customWidth="1"/>
  </cols>
  <sheetData>
    <row r="1" spans="2:7" ht="34.5" customHeight="1">
      <c r="B1" s="247">
        <v>44490</v>
      </c>
      <c r="C1" s="248"/>
      <c r="D1" s="248"/>
      <c r="E1" s="249"/>
      <c r="F1" s="176" t="s">
        <v>119</v>
      </c>
      <c r="G1" s="176" t="s">
        <v>94</v>
      </c>
    </row>
    <row r="2" spans="2:7" ht="94.5">
      <c r="B2" s="190" t="s">
        <v>80</v>
      </c>
      <c r="C2" s="140" t="s">
        <v>71</v>
      </c>
      <c r="D2" s="18" t="s">
        <v>62</v>
      </c>
      <c r="E2" s="163">
        <v>2046</v>
      </c>
      <c r="F2" s="18" t="s">
        <v>120</v>
      </c>
      <c r="G2" s="189"/>
    </row>
    <row r="3" spans="2:7">
      <c r="F3" s="164">
        <v>6349</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DAFE-DC5C-43A9-858D-D11B35D6515A}">
  <dimension ref="B1:G3"/>
  <sheetViews>
    <sheetView workbookViewId="0">
      <selection activeCell="F6" sqref="F6"/>
    </sheetView>
  </sheetViews>
  <sheetFormatPr defaultRowHeight="15"/>
  <cols>
    <col min="2" max="2" width="45.140625" customWidth="1"/>
    <col min="3" max="3" width="14.5703125" customWidth="1"/>
    <col min="4" max="4" width="12.5703125" customWidth="1"/>
    <col min="5" max="5" width="13.140625" customWidth="1"/>
    <col min="6" max="6" width="16.140625" customWidth="1"/>
    <col min="7" max="7" width="17.5703125" customWidth="1"/>
  </cols>
  <sheetData>
    <row r="1" spans="2:7" ht="34.5" customHeight="1">
      <c r="B1" s="247">
        <v>44490</v>
      </c>
      <c r="C1" s="248"/>
      <c r="D1" s="248"/>
      <c r="E1" s="249"/>
      <c r="F1" s="176" t="s">
        <v>119</v>
      </c>
      <c r="G1" s="176" t="s">
        <v>94</v>
      </c>
    </row>
    <row r="2" spans="2:7" ht="31.5">
      <c r="B2" s="190" t="s">
        <v>123</v>
      </c>
      <c r="C2" s="199">
        <v>74200</v>
      </c>
      <c r="D2" s="18">
        <v>5000</v>
      </c>
      <c r="E2" s="163"/>
      <c r="F2" s="18" t="s">
        <v>124</v>
      </c>
      <c r="G2" s="189">
        <f>D2-F3</f>
        <v>114</v>
      </c>
    </row>
    <row r="3" spans="2:7">
      <c r="C3" s="198"/>
      <c r="F3" s="164">
        <v>4886</v>
      </c>
    </row>
  </sheetData>
  <mergeCells count="1">
    <mergeCell ref="B1:E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9A86-2B7D-40D3-8B75-697F1ECAC8BB}">
  <dimension ref="A1:F10"/>
  <sheetViews>
    <sheetView tabSelected="1" workbookViewId="0">
      <selection activeCell="F8" sqref="F8"/>
    </sheetView>
  </sheetViews>
  <sheetFormatPr defaultRowHeight="15"/>
  <cols>
    <col min="6" max="6" width="21.42578125" customWidth="1"/>
  </cols>
  <sheetData>
    <row r="1" spans="1:6">
      <c r="F1" t="s">
        <v>112</v>
      </c>
    </row>
    <row r="2" spans="1:6">
      <c r="A2" s="176" t="s">
        <v>111</v>
      </c>
      <c r="B2" s="157">
        <v>1015</v>
      </c>
      <c r="C2" s="192">
        <v>2397</v>
      </c>
      <c r="D2" s="157">
        <v>5975</v>
      </c>
      <c r="E2" s="157"/>
      <c r="F2" s="194">
        <f>B2+C2+D2</f>
        <v>9387</v>
      </c>
    </row>
    <row r="4" spans="1:6">
      <c r="A4" s="176" t="s">
        <v>113</v>
      </c>
      <c r="B4" s="157"/>
      <c r="C4" s="157"/>
      <c r="D4" s="197">
        <v>4228</v>
      </c>
      <c r="E4" s="157"/>
      <c r="F4" s="176">
        <v>4228</v>
      </c>
    </row>
    <row r="6" spans="1:6">
      <c r="A6" s="176" t="s">
        <v>116</v>
      </c>
      <c r="B6" s="157"/>
      <c r="C6" s="157"/>
      <c r="D6" s="157"/>
      <c r="E6" s="157"/>
      <c r="F6" s="157">
        <v>0</v>
      </c>
    </row>
    <row r="8" spans="1:6">
      <c r="F8" s="200">
        <f>F2+F4</f>
        <v>13615</v>
      </c>
    </row>
    <row r="10" spans="1:6" ht="18.75">
      <c r="F10" s="201" t="s">
        <v>125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2021-12-01T12:00:00+00:00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2021-01-01T05:00:00+00:00</Document_x0020_Coverage_x0020_Period_x0020_Start_x0020_Date>
    <Document_x0020_Coverage_x0020_Period_x0020_End_x0020_Date xmlns="f1161f5b-24a3-4c2d-bc81-44cb9325e8ee">2021-12-31T05:00:00+00:00</Document_x0020_Coverage_x0020_Period_x0020_End_x0020_Date>
    <Project_x0020_Number xmlns="f1161f5b-24a3-4c2d-bc81-44cb9325e8ee" xsi:nil="true"/>
    <Project_x0020_Manager xmlns="f1161f5b-24a3-4c2d-bc81-44cb9325e8ee" xsi:nil="true"/>
    <TaxCatchAll xmlns="1ed4137b-41b2-488b-8250-6d369ec27664">
      <Value>763</Value>
      <Value>1670</Value>
      <Value>1</Value>
      <Value>1113</Value>
    </TaxCatchAll>
    <c4e2ab2cc9354bbf9064eeb465a566ea xmlns="1ed4137b-41b2-488b-8250-6d369ec27664">
      <Terms xmlns="http://schemas.microsoft.com/office/infopath/2007/PartnerControls"/>
    </c4e2ab2cc9354bbf9064eeb465a566ea>
    <UndpProjectNo xmlns="1ed4137b-41b2-488b-8250-6d369ec27664">00129742</UndpProjectNo>
    <UndpDocStatus xmlns="1ed4137b-41b2-488b-8250-6d369ec27664">Final</UndpDocStatus>
    <Outcome1 xmlns="f1161f5b-24a3-4c2d-bc81-44cb9325e8ee">00123316</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TKM</TermName>
          <TermId xmlns="http://schemas.microsoft.com/office/infopath/2007/PartnerControls">8a730513-0bff-4437-96ef-14bf81511455</TermId>
        </TermInfo>
      </Terms>
    </gc6531b704974d528487414686b72f6f>
    <_dlc_DocId xmlns="f1161f5b-24a3-4c2d-bc81-44cb9325e8ee">ATLASPDC-4-142730</_dlc_DocId>
    <_dlc_DocIdUrl xmlns="f1161f5b-24a3-4c2d-bc81-44cb9325e8ee">
      <Url>https://info.undp.org/docs/pdc/_layouts/DocIdRedir.aspx?ID=ATLASPDC-4-142730</Url>
      <Description>ATLASPDC-4-142730</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8D6E5AFA-283C-4AAF-941E-E592728BC946}"/>
</file>

<file path=customXml/itemProps2.xml><?xml version="1.0" encoding="utf-8"?>
<ds:datastoreItem xmlns:ds="http://schemas.openxmlformats.org/officeDocument/2006/customXml" ds:itemID="{6FF1B0C5-0D77-42F7-B8E8-4EFB4C97019A}"/>
</file>

<file path=customXml/itemProps3.xml><?xml version="1.0" encoding="utf-8"?>
<ds:datastoreItem xmlns:ds="http://schemas.openxmlformats.org/officeDocument/2006/customXml" ds:itemID="{98328914-229A-4A3F-8D1B-D4ABE5F1ADB1}"/>
</file>

<file path=customXml/itemProps4.xml><?xml version="1.0" encoding="utf-8"?>
<ds:datastoreItem xmlns:ds="http://schemas.openxmlformats.org/officeDocument/2006/customXml" ds:itemID="{8B38A48E-150A-4D1C-8396-AC2FC639BF32}"/>
</file>

<file path=customXml/itemProps5.xml><?xml version="1.0" encoding="utf-8"?>
<ds:datastoreItem xmlns:ds="http://schemas.openxmlformats.org/officeDocument/2006/customXml" ds:itemID="{877AF631-9215-46DE-9B23-663050D5B9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NHRAP Eng</vt:lpstr>
      <vt:lpstr>IR. 1.2-1.3</vt:lpstr>
      <vt:lpstr>IR.1.4</vt:lpstr>
      <vt:lpstr>I.R 2.1-2.2</vt:lpstr>
      <vt:lpstr>I.R 3.1</vt:lpstr>
      <vt:lpstr>I.R 3.2 </vt:lpstr>
      <vt:lpstr>I.R 3.3</vt:lpstr>
      <vt:lpstr>I.R.3.4</vt:lpstr>
      <vt:lpstr>SAVING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for 2021</dc:title>
  <dc:subject/>
  <dc:creator>Geldi Myradov</dc:creator>
  <cp:lastModifiedBy>Lachin Artykova</cp:lastModifiedBy>
  <cp:lastPrinted>2020-10-15T06:01:01Z</cp:lastPrinted>
  <dcterms:created xsi:type="dcterms:W3CDTF">2018-02-21T03:52:42Z</dcterms:created>
  <dcterms:modified xsi:type="dcterms:W3CDTF">2021-11-05T11:29:02Z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1670;#TKM|8a730513-0bff-4437-96ef-14bf81511455</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111ec5a1-0fd2-40c8-b7a5-e58276ced315</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